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activeTab="0"/>
  </bookViews>
  <sheets>
    <sheet name="試合日程" sheetId="1" r:id="rId1"/>
    <sheet name="対戦表" sheetId="2" r:id="rId2"/>
    <sheet name="対戦日程" sheetId="3" r:id="rId3"/>
  </sheets>
  <definedNames>
    <definedName name="_xlnm.Print_Titles" localSheetId="0">'試合日程'!$1:$1</definedName>
  </definedNames>
  <calcPr fullCalcOnLoad="1"/>
</workbook>
</file>

<file path=xl/sharedStrings.xml><?xml version="1.0" encoding="utf-8"?>
<sst xmlns="http://schemas.openxmlformats.org/spreadsheetml/2006/main" count="404" uniqueCount="121">
  <si>
    <t>対　　戦</t>
  </si>
  <si>
    <t>主審</t>
  </si>
  <si>
    <t>副審</t>
  </si>
  <si>
    <t>幸チェリーズ</t>
  </si>
  <si>
    <t>南百合丘リリーズ</t>
  </si>
  <si>
    <t>ＦＣ中原レジーナ</t>
  </si>
  <si>
    <t>＊審判のご協力をお願い致します。</t>
  </si>
  <si>
    <t>＊1試合目のチームは設営のご協力をお願い致します。</t>
  </si>
  <si>
    <t>野川キッカ-ズＦＣエルマーナ</t>
  </si>
  <si>
    <t>時  間</t>
  </si>
  <si>
    <t>さぎぬまスワンズSC</t>
  </si>
  <si>
    <t>＊最終試合のチームは後片付けのご協力をお願い致します。</t>
  </si>
  <si>
    <t>ＦＣ　ＶＩＳＯ</t>
  </si>
  <si>
    <t>＊開門は８時です。時間厳守</t>
  </si>
  <si>
    <t>＊駐車場はありませんので近隣の駐車場をご利用下さい。</t>
  </si>
  <si>
    <t>　　　第２４回川崎市春季少女サッカー大会組み合わせ日程表</t>
  </si>
  <si>
    <t>ＡＣ等々力マーメイドTJ</t>
  </si>
  <si>
    <t>NPOエンジョイSCラガッツア</t>
  </si>
  <si>
    <t>NPO川崎ウイングスFC少女</t>
  </si>
  <si>
    <t>ＡＣ等々力マーメイド</t>
  </si>
  <si>
    <t>１１：２０～１１：５５　③</t>
  </si>
  <si>
    <t>１２：００～１２：３５　④</t>
  </si>
  <si>
    <t>１３：２０～１３：５５　⑥</t>
  </si>
  <si>
    <t xml:space="preserve"> １０：００ ～１０：３５　①</t>
  </si>
  <si>
    <t>１２：４０～１３：１５　⑤</t>
  </si>
  <si>
    <t xml:space="preserve"> 1４：００～1４：３５　⑦</t>
  </si>
  <si>
    <t>＊開門は12時です。時間厳守</t>
  </si>
  <si>
    <t>　　　　　　　　　 ４月８日（土）新作小（会場担当：NPO川崎ウイングスFC少女）</t>
  </si>
  <si>
    <t>　　　　　　　　　 ４月９日（日）菅小（会場担当：FC VISO）</t>
  </si>
  <si>
    <t xml:space="preserve"> 1４：４０～1５：１５　⑧</t>
  </si>
  <si>
    <t xml:space="preserve"> １０：４０～１１：１５　②</t>
  </si>
  <si>
    <t xml:space="preserve"> １３：３０ ～１４：０５　①</t>
  </si>
  <si>
    <t xml:space="preserve"> 　９：４０～１０：１５　②</t>
  </si>
  <si>
    <t>１１：００～１１：３５　④</t>
  </si>
  <si>
    <t>１１：４０～１２：１５　⑤</t>
  </si>
  <si>
    <t>１２：２０～１２：５５　⑥</t>
  </si>
  <si>
    <t xml:space="preserve"> 1３：００～1３：３５　⑦</t>
  </si>
  <si>
    <t>幸チェリーズ</t>
  </si>
  <si>
    <t>　　　　　　　　　 ４月２３日（日）菅小（会場担当：FC VISO）</t>
  </si>
  <si>
    <t xml:space="preserve"> 　９：００ ～９：３５　①</t>
  </si>
  <si>
    <t>１４：３０～１５：０５　②</t>
  </si>
  <si>
    <t>１５：３０～１６：０５　③</t>
  </si>
  <si>
    <t xml:space="preserve"> １４：３０～１５：０５　②</t>
  </si>
  <si>
    <t>＊開門は１２時です。時間厳守</t>
  </si>
  <si>
    <t xml:space="preserve"> １０：２０～１０：５５ ③</t>
  </si>
  <si>
    <t>＊開門は９時です。時間厳守</t>
  </si>
  <si>
    <t>　　　　　　　　　 ４月１日（土）東扇島 A（会場：幸チェリーズ）</t>
  </si>
  <si>
    <t>時  間</t>
  </si>
  <si>
    <t xml:space="preserve">  ９：００ ～ ９：３５　①</t>
  </si>
  <si>
    <t xml:space="preserve">  ９：００ ～ ９：３５　①</t>
  </si>
  <si>
    <t>　９：４０～１０：１５　②</t>
  </si>
  <si>
    <t>１０：２０～１０：５５　③</t>
  </si>
  <si>
    <t>１１：００～１１：３５　④</t>
  </si>
  <si>
    <t>１１：４０～１２：１５　⑤</t>
  </si>
  <si>
    <t>　　　　　　　　　 ４月１日（土）東扇島 B（会場：さぎぬまスワンズSC）</t>
  </si>
  <si>
    <t>＊審判のご協力をお願い致します。</t>
  </si>
  <si>
    <t>　　　　　　　　　 ４月2日（日）麻生小学校（会場：南百合丘リリーズ）</t>
  </si>
  <si>
    <t>時  間</t>
  </si>
  <si>
    <t xml:space="preserve">  ９：００ ～ ９：３５　①</t>
  </si>
  <si>
    <t>１３：００～１３：３５　⑦</t>
  </si>
  <si>
    <t>＊審判のご協力をお願い致します。</t>
  </si>
  <si>
    <t>＊1試合目のチームは設営のご協力をお願い致します。</t>
  </si>
  <si>
    <t>AC等々力マーメイド</t>
  </si>
  <si>
    <t>さぎぬまスワンズ</t>
  </si>
  <si>
    <t>NPOエンジョイSCラガッツァ</t>
  </si>
  <si>
    <t>FC中原レッジーナ</t>
  </si>
  <si>
    <t>野川キッカーズFCエルマーナ</t>
  </si>
  <si>
    <t>NPO川崎ウィングス少女</t>
  </si>
  <si>
    <t>南百合丘リリーズ</t>
  </si>
  <si>
    <t>AC等々力マーメイドTJ</t>
  </si>
  <si>
    <t>FC　Viso</t>
  </si>
  <si>
    <t>総試合数</t>
  </si>
  <si>
    <t>１３：４０～１４：１５　⑧</t>
  </si>
  <si>
    <t>１５：００～１５：３５　⑩</t>
  </si>
  <si>
    <t>１４：２０～１４：５５　⑨</t>
  </si>
  <si>
    <t>＊試合の組み合わせ上、中4試合空いてしまうチームが２チームでております。悪しからずご了解下さい</t>
  </si>
  <si>
    <t xml:space="preserve"> 1５：２０～1５：５５　⑨</t>
  </si>
  <si>
    <t>勝</t>
  </si>
  <si>
    <t>負</t>
  </si>
  <si>
    <t>分</t>
  </si>
  <si>
    <t>得点</t>
  </si>
  <si>
    <t>失点</t>
  </si>
  <si>
    <t>勝点</t>
  </si>
  <si>
    <t>得失</t>
  </si>
  <si>
    <t xml:space="preserve"> １５：３０～１６：０５　③</t>
  </si>
  <si>
    <t>FC VISO</t>
  </si>
  <si>
    <t>　　　　　　　　　 ４月16日（日）麻生小（会場担当：南百合丘リリーズ）</t>
  </si>
  <si>
    <t>第２４回川崎市春季少女サッカー大会組み合わせ結果表</t>
  </si>
  <si>
    <t>ＡＣ等々力マーメイドＴＪ</t>
  </si>
  <si>
    <t>１０：００～１０：３５ 　①</t>
  </si>
  <si>
    <t>１１：２０～１１：５５　③</t>
  </si>
  <si>
    <t>１２：００～１２：３５　④</t>
  </si>
  <si>
    <t>１２：４０～１３：１５　⑤</t>
  </si>
  <si>
    <t>１３：２０～１３：５５　⑥</t>
  </si>
  <si>
    <t>１４：００～１４：３５　⑦</t>
  </si>
  <si>
    <t>１４：４０～１５：１５　⑧</t>
  </si>
  <si>
    <t>１５：２０～１５：５５　⑨</t>
  </si>
  <si>
    <t>１６：００～１６：３５　⑩</t>
  </si>
  <si>
    <t>１０：４０～１１：１５　②</t>
  </si>
  <si>
    <t xml:space="preserve"> １６：１０～１６：４５　④</t>
  </si>
  <si>
    <t>　　　　　　　　　 ４月２９日（祝）王禅寺小Ｇ（会場担当：南百合丘リリーズ）</t>
  </si>
  <si>
    <t>＊開門は８時からです。時間厳守</t>
  </si>
  <si>
    <t>１１：００～１１：３５　④</t>
  </si>
  <si>
    <t>１１：４０～１２：１５　⑤</t>
  </si>
  <si>
    <t>１２：２０～１２：５５　⑥</t>
  </si>
  <si>
    <t>１３：００～１３：３５　⑦</t>
  </si>
  <si>
    <t>　　　　　　　　　５月６日（土）新作小(Ｇ）（会場：NPO川崎ウイングスFC少女）</t>
  </si>
  <si>
    <t>１０：２０～１０：５５　③</t>
  </si>
  <si>
    <t>　 　９：４０～１０：１５　②</t>
  </si>
  <si>
    <t>　　 ９：００～  ９：３５　①</t>
  </si>
  <si>
    <t>　　　　　　　　　５月１３日（土）新作小Ｇ（会場担当：ＮＰＯ川崎ウイングス少女）</t>
  </si>
  <si>
    <t>１２：４０～１３：１５　①</t>
  </si>
  <si>
    <t>１３：２０～１３：５５　②</t>
  </si>
  <si>
    <t>１４：００～１４：３５　③</t>
  </si>
  <si>
    <t>１４：４０～１５：１５　④</t>
  </si>
  <si>
    <t>１５：２０～１５：５５　⑤</t>
  </si>
  <si>
    <t>１６：００～１６：３５　⑥</t>
  </si>
  <si>
    <t>＊開門は１１時３０分からです。男子が練習しておりますので邪魔にならない範囲でアップお願いします</t>
  </si>
  <si>
    <t>4月９日雨天のため中止</t>
  </si>
  <si>
    <t>4月８日雨天のため中止</t>
  </si>
  <si>
    <t>4月1日雨天のため中止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</si>
</sst>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6"/>
      <color indexed="8"/>
      <name val="ＭＳ Ｐゴシック"/>
      <family val="3"/>
    </font>
    <font>
      <sz val="14"/>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1"/>
      <color indexed="10"/>
      <name val="ＭＳ Ｐゴシック"/>
      <family val="3"/>
    </font>
    <font>
      <sz val="10"/>
      <color indexed="8"/>
      <name val="ＭＳ Ｐゴシック"/>
      <family val="3"/>
    </font>
    <font>
      <sz val="18"/>
      <color indexed="8"/>
      <name val="ＭＳ Ｐゴシック"/>
      <family val="3"/>
    </font>
    <font>
      <sz val="16"/>
      <color indexed="8"/>
      <name val="ＭＳ Ｐゴシック"/>
      <family val="3"/>
    </font>
    <font>
      <b/>
      <sz val="16"/>
      <color indexed="10"/>
      <name val="ＭＳ Ｐゴシック"/>
      <family val="3"/>
    </font>
    <font>
      <b/>
      <sz val="11"/>
      <color indexed="10"/>
      <name val="ＭＳ Ｐゴシック"/>
      <family val="3"/>
    </font>
    <font>
      <b/>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diagonalDown="1">
      <left style="thin"/>
      <right style="thin"/>
      <top style="thin"/>
      <bottom style="thin"/>
      <diagonal style="thin"/>
    </border>
    <border>
      <left>
        <color indexed="63"/>
      </left>
      <right>
        <color indexed="63"/>
      </right>
      <top style="thin"/>
      <bottom style="thin"/>
    </border>
    <border>
      <left style="thin"/>
      <right>
        <color indexed="63"/>
      </right>
      <top style="thin"/>
      <bottom style="thin"/>
    </border>
    <border>
      <left/>
      <right style="thin"/>
      <top style="thin"/>
      <bottom style="thin"/>
    </border>
    <border>
      <left>
        <color indexed="63"/>
      </left>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2">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3"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0" fillId="0" borderId="0" xfId="0" applyBorder="1" applyAlignment="1">
      <alignment horizontal="left" vertical="center"/>
    </xf>
    <xf numFmtId="0" fontId="0" fillId="33" borderId="10" xfId="0" applyFill="1" applyBorder="1" applyAlignment="1">
      <alignment vertical="center" wrapText="1"/>
    </xf>
    <xf numFmtId="0" fontId="0" fillId="0" borderId="11" xfId="0" applyBorder="1" applyAlignment="1">
      <alignment horizontal="left" vertical="center"/>
    </xf>
    <xf numFmtId="0" fontId="0" fillId="0" borderId="11" xfId="0" applyBorder="1" applyAlignment="1">
      <alignment vertical="center"/>
    </xf>
    <xf numFmtId="0" fontId="0" fillId="33" borderId="0" xfId="0" applyFill="1" applyAlignment="1">
      <alignment vertical="center" wrapText="1"/>
    </xf>
    <xf numFmtId="0" fontId="0" fillId="33" borderId="10" xfId="0" applyFill="1" applyBorder="1" applyAlignment="1">
      <alignment vertical="center"/>
    </xf>
    <xf numFmtId="0" fontId="0" fillId="33" borderId="0" xfId="0" applyFill="1" applyAlignment="1">
      <alignment vertical="center"/>
    </xf>
    <xf numFmtId="176" fontId="0" fillId="33" borderId="0" xfId="0" applyNumberFormat="1" applyFill="1" applyAlignment="1">
      <alignment vertical="center" wrapText="1"/>
    </xf>
    <xf numFmtId="176" fontId="0" fillId="33" borderId="12" xfId="0" applyNumberFormat="1" applyFill="1" applyBorder="1" applyAlignment="1">
      <alignment horizontal="center" vertical="center"/>
    </xf>
    <xf numFmtId="176" fontId="0" fillId="33" borderId="10" xfId="0" applyNumberFormat="1" applyFill="1" applyBorder="1" applyAlignment="1">
      <alignment horizontal="center" vertical="center"/>
    </xf>
    <xf numFmtId="176" fontId="0" fillId="34"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0" fillId="36" borderId="10" xfId="0" applyNumberForma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ill="1" applyBorder="1" applyAlignment="1">
      <alignment vertical="center"/>
    </xf>
    <xf numFmtId="0" fontId="10" fillId="0" borderId="10" xfId="0" applyFont="1" applyFill="1" applyBorder="1" applyAlignment="1">
      <alignment vertical="center"/>
    </xf>
    <xf numFmtId="176" fontId="0" fillId="0" borderId="12" xfId="0" applyNumberFormat="1" applyFill="1" applyBorder="1" applyAlignment="1">
      <alignment horizontal="center" vertical="center"/>
    </xf>
    <xf numFmtId="176" fontId="0" fillId="37" borderId="10" xfId="0" applyNumberFormat="1" applyFill="1" applyBorder="1" applyAlignment="1">
      <alignment horizontal="center" vertical="center"/>
    </xf>
    <xf numFmtId="176" fontId="0" fillId="38" borderId="10" xfId="0" applyNumberFormat="1" applyFill="1" applyBorder="1" applyAlignment="1">
      <alignment horizontal="center" vertical="center"/>
    </xf>
    <xf numFmtId="0" fontId="9" fillId="0" borderId="0" xfId="0" applyFont="1" applyAlignment="1">
      <alignment vertical="center"/>
    </xf>
    <xf numFmtId="0" fontId="0" fillId="33" borderId="10" xfId="0" applyFill="1" applyBorder="1" applyAlignment="1">
      <alignment horizontal="center" vertical="center" wrapText="1"/>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15" xfId="0" applyFill="1" applyBorder="1" applyAlignment="1">
      <alignment horizontal="center" vertical="center"/>
    </xf>
    <xf numFmtId="0" fontId="0" fillId="33" borderId="0" xfId="0" applyFill="1" applyBorder="1" applyAlignment="1">
      <alignment vertical="center"/>
    </xf>
    <xf numFmtId="0" fontId="3" fillId="33" borderId="10" xfId="0" applyFont="1" applyFill="1" applyBorder="1" applyAlignment="1">
      <alignment vertical="center"/>
    </xf>
    <xf numFmtId="0" fontId="0" fillId="0" borderId="10" xfId="0" applyBorder="1" applyAlignment="1">
      <alignment horizontal="center" vertical="center"/>
    </xf>
    <xf numFmtId="0" fontId="12" fillId="33" borderId="15" xfId="0" applyFont="1" applyFill="1" applyBorder="1" applyAlignment="1">
      <alignment horizontal="center" vertical="center"/>
    </xf>
    <xf numFmtId="0" fontId="5" fillId="34" borderId="10" xfId="0" applyFont="1" applyFill="1" applyBorder="1" applyAlignment="1">
      <alignment horizontal="center" vertical="center"/>
    </xf>
    <xf numFmtId="0" fontId="0" fillId="34" borderId="10" xfId="0" applyFill="1" applyBorder="1" applyAlignment="1">
      <alignment vertical="center"/>
    </xf>
    <xf numFmtId="0" fontId="3" fillId="34" borderId="0" xfId="0" applyFont="1" applyFill="1" applyAlignment="1">
      <alignment vertical="center"/>
    </xf>
    <xf numFmtId="0" fontId="6" fillId="0" borderId="0" xfId="0" applyFont="1" applyFill="1" applyBorder="1" applyAlignment="1">
      <alignment vertical="center"/>
    </xf>
    <xf numFmtId="0" fontId="0" fillId="34" borderId="0" xfId="0" applyFill="1" applyAlignment="1">
      <alignment vertical="center"/>
    </xf>
    <xf numFmtId="0" fontId="6" fillId="34" borderId="1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0" fillId="0" borderId="11" xfId="0"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176" fontId="0" fillId="35" borderId="0" xfId="0" applyNumberFormat="1" applyFill="1" applyAlignment="1">
      <alignment vertical="center" wrapText="1"/>
    </xf>
    <xf numFmtId="176" fontId="0" fillId="36" borderId="0" xfId="0" applyNumberFormat="1" applyFill="1" applyAlignment="1">
      <alignment vertical="center" wrapText="1"/>
    </xf>
    <xf numFmtId="176" fontId="0" fillId="39" borderId="10" xfId="0" applyNumberFormat="1" applyFill="1" applyBorder="1" applyAlignment="1">
      <alignment horizontal="center" vertical="center"/>
    </xf>
    <xf numFmtId="176" fontId="0" fillId="38" borderId="0" xfId="0" applyNumberFormat="1" applyFill="1" applyAlignment="1">
      <alignment vertical="center" wrapText="1"/>
    </xf>
    <xf numFmtId="176" fontId="0" fillId="39" borderId="0" xfId="0" applyNumberFormat="1" applyFill="1" applyAlignment="1">
      <alignment vertical="center" wrapText="1"/>
    </xf>
    <xf numFmtId="176" fontId="0" fillId="37" borderId="0" xfId="0" applyNumberFormat="1" applyFill="1" applyAlignment="1">
      <alignment vertical="center" wrapText="1"/>
    </xf>
    <xf numFmtId="176" fontId="0" fillId="40" borderId="10" xfId="0" applyNumberFormat="1" applyFill="1" applyBorder="1" applyAlignment="1">
      <alignment horizontal="center" vertical="center"/>
    </xf>
    <xf numFmtId="176" fontId="0" fillId="40" borderId="0" xfId="0" applyNumberFormat="1" applyFill="1" applyAlignment="1">
      <alignment vertical="center" wrapText="1"/>
    </xf>
    <xf numFmtId="0" fontId="13" fillId="0" borderId="0" xfId="0" applyFont="1" applyAlignment="1">
      <alignment/>
    </xf>
    <xf numFmtId="0" fontId="0" fillId="0" borderId="0" xfId="0" applyAlignment="1">
      <alignment/>
    </xf>
    <xf numFmtId="0" fontId="13"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0" fillId="0" borderId="0" xfId="0" applyBorder="1" applyAlignment="1">
      <alignment horizontal="left" vertical="center"/>
    </xf>
    <xf numFmtId="0" fontId="0" fillId="0" borderId="10" xfId="0"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center" vertical="center" shrinkToFit="1"/>
    </xf>
    <xf numFmtId="0" fontId="0" fillId="34" borderId="10" xfId="0" applyFill="1" applyBorder="1" applyAlignment="1">
      <alignment horizontal="center" vertical="center"/>
    </xf>
    <xf numFmtId="0" fontId="4" fillId="0" borderId="0" xfId="0" applyFont="1" applyAlignment="1">
      <alignment horizontal="center" vertical="center"/>
    </xf>
    <xf numFmtId="58" fontId="1" fillId="0" borderId="0" xfId="0" applyNumberFormat="1" applyFont="1" applyAlignment="1">
      <alignment horizontal="right" vertical="center"/>
    </xf>
    <xf numFmtId="0" fontId="1" fillId="0" borderId="0" xfId="0" applyFont="1" applyAlignment="1">
      <alignment horizontal="right" vertical="center"/>
    </xf>
    <xf numFmtId="0" fontId="10" fillId="34" borderId="14" xfId="0" applyFont="1" applyFill="1" applyBorder="1" applyAlignment="1">
      <alignment horizontal="center" vertical="center" shrinkToFit="1"/>
    </xf>
    <xf numFmtId="0" fontId="10" fillId="34" borderId="15"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14" fillId="34" borderId="16"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14" fillId="34" borderId="16" xfId="0" applyFont="1" applyFill="1" applyBorder="1" applyAlignment="1">
      <alignment horizontal="left" vertical="center"/>
    </xf>
    <xf numFmtId="0" fontId="0" fillId="34" borderId="16" xfId="0" applyFill="1" applyBorder="1" applyAlignment="1">
      <alignment horizontal="left"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0" fillId="0" borderId="11" xfId="0" applyBorder="1" applyAlignment="1">
      <alignment horizontal="left" vertical="center"/>
    </xf>
    <xf numFmtId="0" fontId="6" fillId="0" borderId="15" xfId="0" applyFont="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0" fillId="0" borderId="0" xfId="0" applyFill="1" applyBorder="1" applyAlignment="1">
      <alignment horizontal="left" vertical="center"/>
    </xf>
    <xf numFmtId="0" fontId="7" fillId="0" borderId="0" xfId="0" applyFont="1" applyBorder="1" applyAlignment="1">
      <alignment horizontal="center" vertical="center"/>
    </xf>
    <xf numFmtId="0" fontId="15"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indexed="41"/>
        </patternFill>
      </fill>
    </dxf>
    <dxf>
      <fill>
        <patternFill>
          <bgColor indexed="42"/>
        </patternFill>
      </fill>
    </dxf>
    <dxf>
      <font>
        <color auto="1"/>
      </font>
      <fill>
        <patternFill>
          <bgColor indexed="43"/>
        </patternFill>
      </fill>
    </dxf>
    <dxf>
      <font>
        <color auto="1"/>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44"/>
  <sheetViews>
    <sheetView tabSelected="1" zoomScalePageLayoutView="0" workbookViewId="0" topLeftCell="A36">
      <selection activeCell="H88" sqref="H88"/>
    </sheetView>
  </sheetViews>
  <sheetFormatPr defaultColWidth="9.140625" defaultRowHeight="15"/>
  <cols>
    <col min="1" max="1" width="11.28125" style="0" customWidth="1"/>
    <col min="3" max="3" width="12.00390625" style="0" customWidth="1"/>
    <col min="5" max="5" width="11.00390625" style="0" customWidth="1"/>
    <col min="6" max="6" width="5.421875" style="0" customWidth="1"/>
    <col min="7" max="7" width="3.421875" style="0" customWidth="1"/>
    <col min="8" max="8" width="5.421875" style="0" customWidth="1"/>
    <col min="10" max="10" width="11.140625" style="0" customWidth="1"/>
    <col min="11" max="14" width="11.28125" style="0" customWidth="1"/>
  </cols>
  <sheetData>
    <row r="1" spans="1:14" ht="31.5" customHeight="1">
      <c r="A1" s="87" t="s">
        <v>15</v>
      </c>
      <c r="B1" s="87"/>
      <c r="C1" s="87"/>
      <c r="D1" s="87"/>
      <c r="E1" s="87"/>
      <c r="F1" s="87"/>
      <c r="G1" s="87"/>
      <c r="H1" s="87"/>
      <c r="I1" s="87"/>
      <c r="J1" s="87"/>
      <c r="K1" s="87"/>
      <c r="L1" s="87"/>
      <c r="M1" s="87"/>
      <c r="N1" s="87"/>
    </row>
    <row r="2" spans="2:14" ht="18" customHeight="1">
      <c r="B2" s="73" t="s">
        <v>120</v>
      </c>
      <c r="C2" s="72"/>
      <c r="D2" s="72"/>
      <c r="E2" s="72"/>
      <c r="F2" s="3"/>
      <c r="G2" s="3"/>
      <c r="H2" s="3"/>
      <c r="I2" s="3"/>
      <c r="J2" s="3"/>
      <c r="K2" s="3"/>
      <c r="L2" s="88">
        <v>42826</v>
      </c>
      <c r="M2" s="89"/>
      <c r="N2" s="89"/>
    </row>
    <row r="3" spans="1:8" ht="21" customHeight="1" hidden="1">
      <c r="A3" s="8" t="s">
        <v>46</v>
      </c>
      <c r="B3" s="46"/>
      <c r="C3" s="46"/>
      <c r="D3" s="46"/>
      <c r="E3" s="46"/>
      <c r="F3" s="8"/>
      <c r="G3" s="8"/>
      <c r="H3" s="8"/>
    </row>
    <row r="4" spans="2:14" ht="16.5" customHeight="1" hidden="1">
      <c r="B4" s="86" t="s">
        <v>47</v>
      </c>
      <c r="C4" s="86"/>
      <c r="D4" s="86" t="s">
        <v>0</v>
      </c>
      <c r="E4" s="86"/>
      <c r="F4" s="86"/>
      <c r="G4" s="86"/>
      <c r="H4" s="86"/>
      <c r="I4" s="86"/>
      <c r="J4" s="86"/>
      <c r="K4" s="86" t="s">
        <v>1</v>
      </c>
      <c r="L4" s="86"/>
      <c r="M4" s="86" t="s">
        <v>2</v>
      </c>
      <c r="N4" s="86"/>
    </row>
    <row r="5" spans="2:14" ht="16.5" customHeight="1" hidden="1">
      <c r="B5" s="95" t="s">
        <v>49</v>
      </c>
      <c r="C5" s="96"/>
      <c r="D5" s="95" t="s">
        <v>3</v>
      </c>
      <c r="E5" s="96"/>
      <c r="F5" s="44"/>
      <c r="G5" s="45"/>
      <c r="H5" s="44"/>
      <c r="I5" s="97" t="s">
        <v>16</v>
      </c>
      <c r="J5" s="98"/>
      <c r="K5" s="101" t="str">
        <f>D6</f>
        <v>NPO川崎ウイングスFC少女</v>
      </c>
      <c r="L5" s="102"/>
      <c r="M5" s="90" t="str">
        <f>I6</f>
        <v>ＦＣ中原レジーナ</v>
      </c>
      <c r="N5" s="91"/>
    </row>
    <row r="6" spans="2:14" ht="16.5" customHeight="1" hidden="1">
      <c r="B6" s="86" t="s">
        <v>50</v>
      </c>
      <c r="C6" s="86"/>
      <c r="D6" s="97" t="s">
        <v>18</v>
      </c>
      <c r="E6" s="98"/>
      <c r="F6" s="44"/>
      <c r="G6" s="45"/>
      <c r="H6" s="44"/>
      <c r="I6" s="95" t="s">
        <v>5</v>
      </c>
      <c r="J6" s="96"/>
      <c r="K6" s="92" t="str">
        <f>D5</f>
        <v>幸チェリーズ</v>
      </c>
      <c r="L6" s="92"/>
      <c r="M6" s="92" t="str">
        <f>I5</f>
        <v>ＡＣ等々力マーメイドTJ</v>
      </c>
      <c r="N6" s="92"/>
    </row>
    <row r="7" spans="2:17" ht="16.5" customHeight="1" hidden="1">
      <c r="B7" s="86" t="s">
        <v>51</v>
      </c>
      <c r="C7" s="86"/>
      <c r="D7" s="97" t="s">
        <v>8</v>
      </c>
      <c r="E7" s="96"/>
      <c r="F7" s="44"/>
      <c r="G7" s="45"/>
      <c r="H7" s="44"/>
      <c r="I7" s="97" t="s">
        <v>16</v>
      </c>
      <c r="J7" s="98"/>
      <c r="K7" s="92" t="str">
        <f>D6</f>
        <v>NPO川崎ウイングスFC少女</v>
      </c>
      <c r="L7" s="92"/>
      <c r="M7" s="92" t="str">
        <f>I6</f>
        <v>ＦＣ中原レジーナ</v>
      </c>
      <c r="N7" s="92"/>
      <c r="P7" s="9"/>
      <c r="Q7" s="9"/>
    </row>
    <row r="8" spans="2:17" ht="16.5" customHeight="1" hidden="1">
      <c r="B8" s="86" t="s">
        <v>52</v>
      </c>
      <c r="C8" s="86"/>
      <c r="D8" s="95" t="s">
        <v>5</v>
      </c>
      <c r="E8" s="96"/>
      <c r="F8" s="44"/>
      <c r="G8" s="45"/>
      <c r="H8" s="44"/>
      <c r="I8" s="95" t="s">
        <v>19</v>
      </c>
      <c r="J8" s="96"/>
      <c r="K8" s="92" t="str">
        <f>D7</f>
        <v>野川キッカ-ズＦＣエルマーナ</v>
      </c>
      <c r="L8" s="92"/>
      <c r="M8" s="92" t="str">
        <f>I7</f>
        <v>ＡＣ等々力マーメイドTJ</v>
      </c>
      <c r="N8" s="92"/>
      <c r="P8" s="10"/>
      <c r="Q8" s="9"/>
    </row>
    <row r="9" spans="2:14" ht="16.5" customHeight="1" hidden="1">
      <c r="B9" s="86" t="s">
        <v>53</v>
      </c>
      <c r="C9" s="86"/>
      <c r="D9" s="95" t="s">
        <v>12</v>
      </c>
      <c r="E9" s="96"/>
      <c r="F9" s="44"/>
      <c r="G9" s="45"/>
      <c r="H9" s="44"/>
      <c r="I9" s="97" t="s">
        <v>8</v>
      </c>
      <c r="J9" s="96"/>
      <c r="K9" s="92" t="str">
        <f>D8</f>
        <v>ＦＣ中原レジーナ</v>
      </c>
      <c r="L9" s="92"/>
      <c r="M9" s="92" t="str">
        <f>I8</f>
        <v>ＡＣ等々力マーメイド</v>
      </c>
      <c r="N9" s="92"/>
    </row>
    <row r="10" spans="1:15" ht="16.5" customHeight="1" hidden="1">
      <c r="A10" s="1"/>
      <c r="B10" s="15"/>
      <c r="C10" s="15"/>
      <c r="D10" s="15"/>
      <c r="E10" s="15"/>
      <c r="F10" s="6"/>
      <c r="G10" s="16"/>
      <c r="H10" s="6"/>
      <c r="I10" s="16"/>
      <c r="J10" s="16"/>
      <c r="K10" s="7"/>
      <c r="L10" s="7"/>
      <c r="M10" s="7"/>
      <c r="N10" s="7"/>
      <c r="O10" s="1"/>
    </row>
    <row r="11" spans="1:8" ht="21" customHeight="1" hidden="1">
      <c r="A11" s="8" t="s">
        <v>54</v>
      </c>
      <c r="B11" s="46"/>
      <c r="C11" s="46"/>
      <c r="D11" s="46"/>
      <c r="E11" s="46"/>
      <c r="F11" s="46"/>
      <c r="G11" s="8"/>
      <c r="H11" s="8"/>
    </row>
    <row r="12" spans="1:14" ht="17.25" customHeight="1" hidden="1">
      <c r="A12" s="8"/>
      <c r="B12" s="86" t="s">
        <v>47</v>
      </c>
      <c r="C12" s="86"/>
      <c r="D12" s="86" t="s">
        <v>0</v>
      </c>
      <c r="E12" s="86"/>
      <c r="F12" s="86"/>
      <c r="G12" s="86"/>
      <c r="H12" s="86"/>
      <c r="I12" s="86"/>
      <c r="J12" s="86"/>
      <c r="K12" s="86" t="s">
        <v>1</v>
      </c>
      <c r="L12" s="86"/>
      <c r="M12" s="86" t="s">
        <v>2</v>
      </c>
      <c r="N12" s="86"/>
    </row>
    <row r="13" spans="2:14" ht="16.5" customHeight="1" hidden="1">
      <c r="B13" s="95" t="s">
        <v>48</v>
      </c>
      <c r="C13" s="96"/>
      <c r="D13" s="95" t="s">
        <v>10</v>
      </c>
      <c r="E13" s="96"/>
      <c r="F13" s="44"/>
      <c r="G13" s="45"/>
      <c r="H13" s="44"/>
      <c r="I13" s="95" t="s">
        <v>19</v>
      </c>
      <c r="J13" s="96"/>
      <c r="K13" s="101" t="str">
        <f>D14</f>
        <v>南百合丘リリーズ</v>
      </c>
      <c r="L13" s="102"/>
      <c r="M13" s="90" t="str">
        <f>I14</f>
        <v>ＦＣ　ＶＩＳＯ</v>
      </c>
      <c r="N13" s="91"/>
    </row>
    <row r="14" spans="2:14" ht="16.5" customHeight="1" hidden="1">
      <c r="B14" s="86" t="s">
        <v>50</v>
      </c>
      <c r="C14" s="86"/>
      <c r="D14" s="95" t="s">
        <v>4</v>
      </c>
      <c r="E14" s="96"/>
      <c r="F14" s="44"/>
      <c r="G14" s="45"/>
      <c r="H14" s="44"/>
      <c r="I14" s="95" t="s">
        <v>12</v>
      </c>
      <c r="J14" s="96"/>
      <c r="K14" s="92" t="str">
        <f>D13</f>
        <v>さぎぬまスワンズSC</v>
      </c>
      <c r="L14" s="92"/>
      <c r="M14" s="92" t="str">
        <f>I13</f>
        <v>ＡＣ等々力マーメイド</v>
      </c>
      <c r="N14" s="92"/>
    </row>
    <row r="15" spans="2:14" ht="16.5" customHeight="1" hidden="1">
      <c r="B15" s="86" t="s">
        <v>51</v>
      </c>
      <c r="C15" s="86"/>
      <c r="D15" s="97" t="s">
        <v>17</v>
      </c>
      <c r="E15" s="98"/>
      <c r="F15" s="44"/>
      <c r="G15" s="45"/>
      <c r="H15" s="44"/>
      <c r="I15" s="95" t="s">
        <v>3</v>
      </c>
      <c r="J15" s="96"/>
      <c r="K15" s="92" t="str">
        <f>D14</f>
        <v>南百合丘リリーズ</v>
      </c>
      <c r="L15" s="92"/>
      <c r="M15" s="92" t="str">
        <f>I14</f>
        <v>ＦＣ　ＶＩＳＯ</v>
      </c>
      <c r="N15" s="92"/>
    </row>
    <row r="16" spans="2:14" ht="16.5" customHeight="1" hidden="1">
      <c r="B16" s="86" t="s">
        <v>52</v>
      </c>
      <c r="C16" s="86"/>
      <c r="D16" s="95" t="s">
        <v>4</v>
      </c>
      <c r="E16" s="96"/>
      <c r="F16" s="44"/>
      <c r="G16" s="45"/>
      <c r="H16" s="44"/>
      <c r="I16" s="95" t="s">
        <v>10</v>
      </c>
      <c r="J16" s="96"/>
      <c r="K16" s="92" t="str">
        <f>D15</f>
        <v>NPOエンジョイSCラガッツア</v>
      </c>
      <c r="L16" s="92"/>
      <c r="M16" s="92" t="str">
        <f>I15</f>
        <v>幸チェリーズ</v>
      </c>
      <c r="N16" s="92"/>
    </row>
    <row r="17" spans="2:14" ht="16.5" customHeight="1" hidden="1">
      <c r="B17" s="86" t="s">
        <v>53</v>
      </c>
      <c r="C17" s="86"/>
      <c r="D17" s="97" t="s">
        <v>17</v>
      </c>
      <c r="E17" s="98"/>
      <c r="F17" s="44"/>
      <c r="G17" s="45"/>
      <c r="H17" s="44"/>
      <c r="I17" s="97" t="s">
        <v>18</v>
      </c>
      <c r="J17" s="98"/>
      <c r="K17" s="92" t="str">
        <f>D16</f>
        <v>南百合丘リリーズ</v>
      </c>
      <c r="L17" s="92"/>
      <c r="M17" s="92" t="str">
        <f>I16</f>
        <v>さぎぬまスワンズSC</v>
      </c>
      <c r="N17" s="92"/>
    </row>
    <row r="18" spans="2:14" ht="16.5" customHeight="1" hidden="1">
      <c r="B18" s="103" t="s">
        <v>55</v>
      </c>
      <c r="C18" s="103"/>
      <c r="D18" s="74"/>
      <c r="G18" s="1"/>
      <c r="H18" s="1"/>
      <c r="I18" s="1"/>
      <c r="J18" s="1"/>
      <c r="K18" s="4"/>
      <c r="L18" s="4"/>
      <c r="M18" s="4"/>
      <c r="N18" s="4"/>
    </row>
    <row r="19" ht="17.25" customHeight="1" hidden="1">
      <c r="B19" t="s">
        <v>7</v>
      </c>
    </row>
    <row r="20" ht="16.5" customHeight="1" hidden="1">
      <c r="B20" t="s">
        <v>11</v>
      </c>
    </row>
    <row r="21" ht="13.5" hidden="1"/>
    <row r="22" spans="1:8" ht="20.25" customHeight="1">
      <c r="A22" s="8" t="s">
        <v>56</v>
      </c>
      <c r="B22" s="8"/>
      <c r="C22" s="8"/>
      <c r="D22" s="8"/>
      <c r="E22" s="8"/>
      <c r="F22" s="8"/>
      <c r="G22" s="8"/>
      <c r="H22" s="8"/>
    </row>
    <row r="23" spans="2:14" ht="13.5">
      <c r="B23" s="75" t="s">
        <v>57</v>
      </c>
      <c r="C23" s="75"/>
      <c r="D23" s="75" t="s">
        <v>0</v>
      </c>
      <c r="E23" s="75"/>
      <c r="F23" s="75"/>
      <c r="G23" s="75"/>
      <c r="H23" s="75"/>
      <c r="I23" s="75"/>
      <c r="J23" s="75"/>
      <c r="K23" s="75" t="s">
        <v>1</v>
      </c>
      <c r="L23" s="75"/>
      <c r="M23" s="78" t="s">
        <v>2</v>
      </c>
      <c r="N23" s="79"/>
    </row>
    <row r="24" spans="2:14" ht="17.25">
      <c r="B24" s="78" t="s">
        <v>58</v>
      </c>
      <c r="C24" s="79"/>
      <c r="D24" s="78" t="s">
        <v>12</v>
      </c>
      <c r="E24" s="79"/>
      <c r="F24" s="27">
        <v>0</v>
      </c>
      <c r="G24" s="28"/>
      <c r="H24" s="27">
        <v>1</v>
      </c>
      <c r="I24" s="80" t="s">
        <v>18</v>
      </c>
      <c r="J24" s="104"/>
      <c r="K24" s="107" t="str">
        <f>D25</f>
        <v>幸チェリーズ</v>
      </c>
      <c r="L24" s="108"/>
      <c r="M24" s="109" t="str">
        <f>I25</f>
        <v>ＦＣ中原レジーナ</v>
      </c>
      <c r="N24" s="110"/>
    </row>
    <row r="25" spans="2:14" ht="17.25">
      <c r="B25" s="75" t="s">
        <v>50</v>
      </c>
      <c r="C25" s="75"/>
      <c r="D25" s="105" t="s">
        <v>3</v>
      </c>
      <c r="E25" s="106"/>
      <c r="F25" s="27">
        <v>4</v>
      </c>
      <c r="G25" s="28"/>
      <c r="H25" s="27">
        <v>0</v>
      </c>
      <c r="I25" s="78" t="s">
        <v>5</v>
      </c>
      <c r="J25" s="79"/>
      <c r="K25" s="85" t="str">
        <f aca="true" t="shared" si="0" ref="K25:K33">D24</f>
        <v>ＦＣ　ＶＩＳＯ</v>
      </c>
      <c r="L25" s="85"/>
      <c r="M25" s="85" t="str">
        <f aca="true" t="shared" si="1" ref="M25:M33">I24</f>
        <v>NPO川崎ウイングスFC少女</v>
      </c>
      <c r="N25" s="85"/>
    </row>
    <row r="26" spans="2:14" ht="17.25">
      <c r="B26" s="75" t="s">
        <v>51</v>
      </c>
      <c r="C26" s="75"/>
      <c r="D26" s="80" t="s">
        <v>18</v>
      </c>
      <c r="E26" s="104"/>
      <c r="F26" s="27">
        <v>0</v>
      </c>
      <c r="G26" s="28"/>
      <c r="H26" s="27">
        <v>1</v>
      </c>
      <c r="I26" s="78" t="s">
        <v>10</v>
      </c>
      <c r="J26" s="79"/>
      <c r="K26" s="85" t="str">
        <f t="shared" si="0"/>
        <v>幸チェリーズ</v>
      </c>
      <c r="L26" s="85"/>
      <c r="M26" s="85" t="str">
        <f t="shared" si="1"/>
        <v>ＦＣ中原レジーナ</v>
      </c>
      <c r="N26" s="85"/>
    </row>
    <row r="27" spans="2:14" ht="17.25">
      <c r="B27" s="75" t="s">
        <v>52</v>
      </c>
      <c r="C27" s="75"/>
      <c r="D27" s="78" t="s">
        <v>5</v>
      </c>
      <c r="E27" s="79"/>
      <c r="F27" s="27">
        <v>1</v>
      </c>
      <c r="G27" s="28"/>
      <c r="H27" s="27">
        <v>1</v>
      </c>
      <c r="I27" s="78" t="s">
        <v>12</v>
      </c>
      <c r="J27" s="79"/>
      <c r="K27" s="85" t="str">
        <f t="shared" si="0"/>
        <v>NPO川崎ウイングスFC少女</v>
      </c>
      <c r="L27" s="85"/>
      <c r="M27" s="85" t="str">
        <f t="shared" si="1"/>
        <v>さぎぬまスワンズSC</v>
      </c>
      <c r="N27" s="85"/>
    </row>
    <row r="28" spans="2:14" ht="17.25">
      <c r="B28" s="75" t="s">
        <v>53</v>
      </c>
      <c r="C28" s="75"/>
      <c r="D28" s="76" t="s">
        <v>17</v>
      </c>
      <c r="E28" s="77"/>
      <c r="F28" s="27">
        <v>5</v>
      </c>
      <c r="G28" s="29"/>
      <c r="H28" s="39">
        <v>0</v>
      </c>
      <c r="I28" s="80" t="s">
        <v>16</v>
      </c>
      <c r="J28" s="104"/>
      <c r="K28" s="85" t="str">
        <f t="shared" si="0"/>
        <v>ＦＣ中原レジーナ</v>
      </c>
      <c r="L28" s="85"/>
      <c r="M28" s="85" t="str">
        <f t="shared" si="1"/>
        <v>ＦＣ　ＶＩＳＯ</v>
      </c>
      <c r="N28" s="85"/>
    </row>
    <row r="29" spans="2:14" ht="17.25">
      <c r="B29" s="75" t="s">
        <v>35</v>
      </c>
      <c r="C29" s="75"/>
      <c r="D29" s="78" t="s">
        <v>10</v>
      </c>
      <c r="E29" s="79"/>
      <c r="F29" s="27">
        <v>5</v>
      </c>
      <c r="G29" s="28"/>
      <c r="H29" s="27">
        <v>0</v>
      </c>
      <c r="I29" s="80" t="s">
        <v>8</v>
      </c>
      <c r="J29" s="79"/>
      <c r="K29" s="85" t="str">
        <f t="shared" si="0"/>
        <v>NPOエンジョイSCラガッツア</v>
      </c>
      <c r="L29" s="85"/>
      <c r="M29" s="85" t="str">
        <f t="shared" si="1"/>
        <v>ＡＣ等々力マーメイドTJ</v>
      </c>
      <c r="N29" s="85"/>
    </row>
    <row r="30" spans="2:14" ht="17.25">
      <c r="B30" s="75" t="s">
        <v>59</v>
      </c>
      <c r="C30" s="75"/>
      <c r="D30" s="78" t="s">
        <v>19</v>
      </c>
      <c r="E30" s="79"/>
      <c r="F30" s="27">
        <v>0</v>
      </c>
      <c r="G30" s="28"/>
      <c r="H30" s="27">
        <v>1</v>
      </c>
      <c r="I30" s="105" t="s">
        <v>3</v>
      </c>
      <c r="J30" s="106"/>
      <c r="K30" s="85" t="str">
        <f t="shared" si="0"/>
        <v>さぎぬまスワンズSC</v>
      </c>
      <c r="L30" s="85"/>
      <c r="M30" s="85" t="str">
        <f t="shared" si="1"/>
        <v>野川キッカ-ズＦＣエルマーナ</v>
      </c>
      <c r="N30" s="85"/>
    </row>
    <row r="31" spans="2:14" ht="17.25">
      <c r="B31" s="75" t="s">
        <v>72</v>
      </c>
      <c r="C31" s="75"/>
      <c r="D31" s="80" t="s">
        <v>16</v>
      </c>
      <c r="E31" s="104"/>
      <c r="F31" s="27">
        <v>0</v>
      </c>
      <c r="G31" s="28"/>
      <c r="H31" s="27">
        <v>5</v>
      </c>
      <c r="I31" s="78" t="s">
        <v>4</v>
      </c>
      <c r="J31" s="79"/>
      <c r="K31" s="85" t="str">
        <f t="shared" si="0"/>
        <v>ＡＣ等々力マーメイド</v>
      </c>
      <c r="L31" s="85"/>
      <c r="M31" s="85" t="str">
        <f t="shared" si="1"/>
        <v>幸チェリーズ</v>
      </c>
      <c r="N31" s="85"/>
    </row>
    <row r="32" spans="2:14" ht="17.25">
      <c r="B32" s="75" t="s">
        <v>74</v>
      </c>
      <c r="C32" s="75"/>
      <c r="D32" s="80" t="s">
        <v>8</v>
      </c>
      <c r="E32" s="79"/>
      <c r="F32" s="27">
        <v>0</v>
      </c>
      <c r="G32" s="28"/>
      <c r="H32" s="27">
        <v>17</v>
      </c>
      <c r="I32" s="78" t="s">
        <v>19</v>
      </c>
      <c r="J32" s="79"/>
      <c r="K32" s="85" t="str">
        <f t="shared" si="0"/>
        <v>ＡＣ等々力マーメイドTJ</v>
      </c>
      <c r="L32" s="85"/>
      <c r="M32" s="85" t="str">
        <f t="shared" si="1"/>
        <v>南百合丘リリーズ</v>
      </c>
      <c r="N32" s="85"/>
    </row>
    <row r="33" spans="2:14" ht="17.25">
      <c r="B33" s="75" t="s">
        <v>73</v>
      </c>
      <c r="C33" s="75"/>
      <c r="D33" s="78" t="s">
        <v>4</v>
      </c>
      <c r="E33" s="79"/>
      <c r="F33" s="27">
        <v>3</v>
      </c>
      <c r="G33" s="28"/>
      <c r="H33" s="27">
        <v>3</v>
      </c>
      <c r="I33" s="76" t="s">
        <v>17</v>
      </c>
      <c r="J33" s="77"/>
      <c r="K33" s="85" t="str">
        <f t="shared" si="0"/>
        <v>野川キッカ-ズＦＣエルマーナ</v>
      </c>
      <c r="L33" s="85"/>
      <c r="M33" s="85" t="str">
        <f t="shared" si="1"/>
        <v>ＡＣ等々力マーメイド</v>
      </c>
      <c r="N33" s="85"/>
    </row>
    <row r="34" spans="2:14" ht="17.25">
      <c r="B34" s="13" t="s">
        <v>13</v>
      </c>
      <c r="C34" s="4"/>
      <c r="D34" s="4"/>
      <c r="E34" s="4"/>
      <c r="F34" s="12"/>
      <c r="G34" s="1"/>
      <c r="H34" s="12"/>
      <c r="I34" s="4"/>
      <c r="J34" s="4"/>
      <c r="K34" s="4"/>
      <c r="L34" s="4"/>
      <c r="M34" s="4"/>
      <c r="N34" s="4"/>
    </row>
    <row r="35" spans="2:14" ht="17.25">
      <c r="B35" s="33" t="s">
        <v>75</v>
      </c>
      <c r="C35" s="4"/>
      <c r="D35" s="4"/>
      <c r="E35" s="4"/>
      <c r="F35" s="12"/>
      <c r="G35" s="1"/>
      <c r="H35" s="12"/>
      <c r="I35" s="4"/>
      <c r="J35" s="4"/>
      <c r="K35" s="4"/>
      <c r="L35" s="4"/>
      <c r="M35" s="4"/>
      <c r="N35" s="4"/>
    </row>
    <row r="36" spans="2:8" ht="17.25" customHeight="1">
      <c r="B36" s="74" t="s">
        <v>60</v>
      </c>
      <c r="C36" s="74"/>
      <c r="D36" s="74"/>
      <c r="G36" s="1"/>
      <c r="H36" s="1"/>
    </row>
    <row r="37" ht="17.25" customHeight="1">
      <c r="B37" t="s">
        <v>61</v>
      </c>
    </row>
    <row r="38" ht="17.25" customHeight="1">
      <c r="B38" t="s">
        <v>11</v>
      </c>
    </row>
    <row r="39" spans="2:10" ht="17.25" customHeight="1">
      <c r="B39" t="s">
        <v>14</v>
      </c>
      <c r="D39" s="9"/>
      <c r="E39" s="9"/>
      <c r="I39" s="9"/>
      <c r="J39" s="9"/>
    </row>
    <row r="40" spans="2:10" ht="18.75">
      <c r="B40" s="69" t="s">
        <v>119</v>
      </c>
      <c r="C40" s="70"/>
      <c r="D40" s="70"/>
      <c r="E40" s="70"/>
      <c r="F40" s="70"/>
      <c r="G40" s="70"/>
      <c r="H40" s="70"/>
      <c r="J40" s="11"/>
    </row>
    <row r="41" spans="1:14" ht="21" customHeight="1" hidden="1">
      <c r="A41" s="50" t="s">
        <v>27</v>
      </c>
      <c r="B41" s="46"/>
      <c r="C41" s="46"/>
      <c r="D41" s="46"/>
      <c r="E41" s="46"/>
      <c r="F41" s="46"/>
      <c r="G41" s="46"/>
      <c r="H41" s="46"/>
      <c r="I41" s="99"/>
      <c r="J41" s="100"/>
      <c r="K41" s="100"/>
      <c r="L41" s="100"/>
      <c r="M41" s="100"/>
      <c r="N41" s="100"/>
    </row>
    <row r="42" spans="1:14" ht="16.5" customHeight="1" hidden="1">
      <c r="A42" s="51"/>
      <c r="B42" s="86" t="s">
        <v>9</v>
      </c>
      <c r="C42" s="86"/>
      <c r="D42" s="86" t="s">
        <v>0</v>
      </c>
      <c r="E42" s="86"/>
      <c r="F42" s="86"/>
      <c r="G42" s="86"/>
      <c r="H42" s="86"/>
      <c r="I42" s="86"/>
      <c r="J42" s="86"/>
      <c r="K42" s="86" t="s">
        <v>1</v>
      </c>
      <c r="L42" s="86"/>
      <c r="M42" s="86" t="s">
        <v>2</v>
      </c>
      <c r="N42" s="86"/>
    </row>
    <row r="43" spans="1:14" ht="16.5" customHeight="1" hidden="1">
      <c r="A43" s="51"/>
      <c r="B43" s="95" t="s">
        <v>23</v>
      </c>
      <c r="C43" s="96"/>
      <c r="D43" s="95" t="s">
        <v>12</v>
      </c>
      <c r="E43" s="96"/>
      <c r="F43" s="44"/>
      <c r="G43" s="45"/>
      <c r="H43" s="44"/>
      <c r="I43" s="95" t="s">
        <v>19</v>
      </c>
      <c r="J43" s="96"/>
      <c r="K43" s="101" t="str">
        <f>D44</f>
        <v>NPO川崎ウイングスFC少女</v>
      </c>
      <c r="L43" s="102"/>
      <c r="M43" s="90" t="str">
        <f>I44</f>
        <v>幸チェリーズ</v>
      </c>
      <c r="N43" s="91"/>
    </row>
    <row r="44" spans="1:17" ht="16.5" customHeight="1" hidden="1">
      <c r="A44" s="51"/>
      <c r="B44" s="86" t="s">
        <v>30</v>
      </c>
      <c r="C44" s="86"/>
      <c r="D44" s="97" t="s">
        <v>18</v>
      </c>
      <c r="E44" s="98"/>
      <c r="F44" s="49"/>
      <c r="G44" s="45"/>
      <c r="H44" s="44"/>
      <c r="I44" s="95" t="s">
        <v>3</v>
      </c>
      <c r="J44" s="96"/>
      <c r="K44" s="92" t="str">
        <f aca="true" t="shared" si="2" ref="K44:K51">D43</f>
        <v>ＦＣ　ＶＩＳＯ</v>
      </c>
      <c r="L44" s="92"/>
      <c r="M44" s="92" t="str">
        <f aca="true" t="shared" si="3" ref="M44:M51">I43</f>
        <v>ＡＣ等々力マーメイド</v>
      </c>
      <c r="N44" s="92"/>
      <c r="P44" s="9"/>
      <c r="Q44" s="9"/>
    </row>
    <row r="45" spans="1:17" ht="16.5" customHeight="1" hidden="1">
      <c r="A45" s="51"/>
      <c r="B45" s="95" t="s">
        <v>20</v>
      </c>
      <c r="C45" s="96"/>
      <c r="D45" s="97" t="s">
        <v>16</v>
      </c>
      <c r="E45" s="98"/>
      <c r="F45" s="44"/>
      <c r="G45" s="45"/>
      <c r="H45" s="44"/>
      <c r="I45" s="95" t="s">
        <v>12</v>
      </c>
      <c r="J45" s="96"/>
      <c r="K45" s="92" t="str">
        <f t="shared" si="2"/>
        <v>NPO川崎ウイングスFC少女</v>
      </c>
      <c r="L45" s="92"/>
      <c r="M45" s="92" t="str">
        <f t="shared" si="3"/>
        <v>幸チェリーズ</v>
      </c>
      <c r="N45" s="92"/>
      <c r="P45" s="9"/>
      <c r="Q45" s="9"/>
    </row>
    <row r="46" spans="1:14" ht="16.5" customHeight="1" hidden="1">
      <c r="A46" s="51"/>
      <c r="B46" s="86" t="s">
        <v>21</v>
      </c>
      <c r="C46" s="86"/>
      <c r="D46" s="95" t="s">
        <v>3</v>
      </c>
      <c r="E46" s="96"/>
      <c r="F46" s="44"/>
      <c r="G46" s="45"/>
      <c r="H46" s="44"/>
      <c r="I46" s="95" t="s">
        <v>10</v>
      </c>
      <c r="J46" s="96"/>
      <c r="K46" s="92" t="str">
        <f t="shared" si="2"/>
        <v>ＡＣ等々力マーメイドTJ</v>
      </c>
      <c r="L46" s="92"/>
      <c r="M46" s="92" t="str">
        <f t="shared" si="3"/>
        <v>ＦＣ　ＶＩＳＯ</v>
      </c>
      <c r="N46" s="92"/>
    </row>
    <row r="47" spans="1:17" ht="16.5" customHeight="1" hidden="1">
      <c r="A47" s="51"/>
      <c r="B47" s="86" t="s">
        <v>24</v>
      </c>
      <c r="C47" s="86"/>
      <c r="D47" s="95" t="s">
        <v>19</v>
      </c>
      <c r="E47" s="96"/>
      <c r="F47" s="44"/>
      <c r="G47" s="45"/>
      <c r="H47" s="44"/>
      <c r="I47" s="95" t="s">
        <v>4</v>
      </c>
      <c r="J47" s="96"/>
      <c r="K47" s="92" t="str">
        <f t="shared" si="2"/>
        <v>幸チェリーズ</v>
      </c>
      <c r="L47" s="92"/>
      <c r="M47" s="92" t="str">
        <f t="shared" si="3"/>
        <v>さぎぬまスワンズSC</v>
      </c>
      <c r="N47" s="92"/>
      <c r="P47" s="9"/>
      <c r="Q47" s="9"/>
    </row>
    <row r="48" spans="1:17" ht="16.5" customHeight="1" hidden="1">
      <c r="A48" s="51"/>
      <c r="B48" s="95" t="s">
        <v>22</v>
      </c>
      <c r="C48" s="96"/>
      <c r="D48" s="97" t="s">
        <v>8</v>
      </c>
      <c r="E48" s="96"/>
      <c r="F48" s="44"/>
      <c r="G48" s="45"/>
      <c r="H48" s="44"/>
      <c r="I48" s="97" t="s">
        <v>18</v>
      </c>
      <c r="J48" s="98"/>
      <c r="K48" s="92" t="str">
        <f t="shared" si="2"/>
        <v>ＡＣ等々力マーメイド</v>
      </c>
      <c r="L48" s="92"/>
      <c r="M48" s="92" t="str">
        <f t="shared" si="3"/>
        <v>南百合丘リリーズ</v>
      </c>
      <c r="N48" s="92"/>
      <c r="P48" s="10"/>
      <c r="Q48" s="9"/>
    </row>
    <row r="49" spans="1:17" ht="16.5" customHeight="1" hidden="1">
      <c r="A49" s="51"/>
      <c r="B49" s="95" t="s">
        <v>25</v>
      </c>
      <c r="C49" s="96"/>
      <c r="D49" s="95" t="s">
        <v>5</v>
      </c>
      <c r="E49" s="96"/>
      <c r="F49" s="44"/>
      <c r="G49" s="45"/>
      <c r="H49" s="44"/>
      <c r="I49" s="97" t="s">
        <v>17</v>
      </c>
      <c r="J49" s="98"/>
      <c r="K49" s="92" t="str">
        <f t="shared" si="2"/>
        <v>野川キッカ-ズＦＣエルマーナ</v>
      </c>
      <c r="L49" s="92"/>
      <c r="M49" s="92" t="str">
        <f t="shared" si="3"/>
        <v>NPO川崎ウイングスFC少女</v>
      </c>
      <c r="N49" s="92"/>
      <c r="P49" s="10"/>
      <c r="Q49" s="9"/>
    </row>
    <row r="50" spans="1:17" ht="16.5" customHeight="1" hidden="1">
      <c r="A50" s="51"/>
      <c r="B50" s="86" t="s">
        <v>29</v>
      </c>
      <c r="C50" s="86"/>
      <c r="D50" s="95" t="s">
        <v>10</v>
      </c>
      <c r="E50" s="96"/>
      <c r="F50" s="44"/>
      <c r="G50" s="45"/>
      <c r="H50" s="44"/>
      <c r="I50" s="97" t="s">
        <v>16</v>
      </c>
      <c r="J50" s="98"/>
      <c r="K50" s="92" t="str">
        <f t="shared" si="2"/>
        <v>ＦＣ中原レジーナ</v>
      </c>
      <c r="L50" s="92"/>
      <c r="M50" s="92" t="str">
        <f t="shared" si="3"/>
        <v>NPOエンジョイSCラガッツア</v>
      </c>
      <c r="N50" s="92"/>
      <c r="P50" s="9"/>
      <c r="Q50" s="9"/>
    </row>
    <row r="51" spans="1:14" ht="16.5" customHeight="1" hidden="1">
      <c r="A51" s="51"/>
      <c r="B51" s="86" t="s">
        <v>76</v>
      </c>
      <c r="C51" s="86"/>
      <c r="D51" s="97" t="s">
        <v>17</v>
      </c>
      <c r="E51" s="98"/>
      <c r="F51" s="44"/>
      <c r="G51" s="45"/>
      <c r="H51" s="44"/>
      <c r="I51" s="97" t="s">
        <v>8</v>
      </c>
      <c r="J51" s="96"/>
      <c r="K51" s="92" t="str">
        <f t="shared" si="2"/>
        <v>さぎぬまスワンズSC</v>
      </c>
      <c r="L51" s="92"/>
      <c r="M51" s="92" t="str">
        <f t="shared" si="3"/>
        <v>ＡＣ等々力マーメイドTJ</v>
      </c>
      <c r="N51" s="92"/>
    </row>
    <row r="52" spans="1:14" ht="16.5" customHeight="1" hidden="1">
      <c r="A52" s="51"/>
      <c r="B52" s="52" t="s">
        <v>45</v>
      </c>
      <c r="C52" s="53"/>
      <c r="D52" s="53"/>
      <c r="E52" s="53"/>
      <c r="F52" s="54"/>
      <c r="G52" s="55"/>
      <c r="H52" s="56"/>
      <c r="I52" s="57"/>
      <c r="J52" s="57"/>
      <c r="K52" s="58"/>
      <c r="L52" s="58"/>
      <c r="M52" s="58"/>
      <c r="N52" s="58"/>
    </row>
    <row r="53" spans="1:14" ht="16.5" customHeight="1" hidden="1">
      <c r="A53" s="51"/>
      <c r="B53" s="111" t="s">
        <v>6</v>
      </c>
      <c r="C53" s="111"/>
      <c r="D53" s="111"/>
      <c r="E53" s="51"/>
      <c r="F53" s="51"/>
      <c r="G53" s="55"/>
      <c r="H53" s="54"/>
      <c r="I53" s="59"/>
      <c r="J53" s="59"/>
      <c r="K53" s="53"/>
      <c r="L53" s="53"/>
      <c r="M53" s="53"/>
      <c r="N53" s="53"/>
    </row>
    <row r="54" spans="1:14" ht="16.5" customHeight="1" hidden="1">
      <c r="A54" s="51"/>
      <c r="B54" s="51" t="s">
        <v>7</v>
      </c>
      <c r="C54" s="51"/>
      <c r="D54" s="51"/>
      <c r="E54" s="51"/>
      <c r="F54" s="51"/>
      <c r="G54" s="51"/>
      <c r="H54" s="54"/>
      <c r="I54" s="59"/>
      <c r="J54" s="59"/>
      <c r="K54" s="53"/>
      <c r="L54" s="53"/>
      <c r="M54" s="53"/>
      <c r="N54" s="53"/>
    </row>
    <row r="55" spans="1:14" ht="16.5" customHeight="1" hidden="1">
      <c r="A55" s="51"/>
      <c r="B55" s="51" t="s">
        <v>11</v>
      </c>
      <c r="C55" s="51"/>
      <c r="D55" s="51"/>
      <c r="E55" s="51"/>
      <c r="F55" s="51"/>
      <c r="G55" s="51"/>
      <c r="H55" s="54"/>
      <c r="I55" s="59"/>
      <c r="J55" s="59"/>
      <c r="K55" s="53"/>
      <c r="L55" s="53"/>
      <c r="M55" s="53"/>
      <c r="N55" s="53"/>
    </row>
    <row r="56" spans="1:14" ht="16.5" customHeight="1" hidden="1">
      <c r="A56" s="51"/>
      <c r="B56" s="51" t="s">
        <v>14</v>
      </c>
      <c r="C56" s="51"/>
      <c r="D56" s="60"/>
      <c r="E56" s="60"/>
      <c r="F56" s="51"/>
      <c r="G56" s="51"/>
      <c r="H56" s="54"/>
      <c r="I56" s="59"/>
      <c r="J56" s="59"/>
      <c r="K56" s="53"/>
      <c r="L56" s="53"/>
      <c r="M56" s="53"/>
      <c r="N56" s="53"/>
    </row>
    <row r="57" spans="2:15" ht="18" customHeight="1">
      <c r="B57" s="71" t="s">
        <v>118</v>
      </c>
      <c r="C57" s="72"/>
      <c r="D57" s="72"/>
      <c r="E57" s="72"/>
      <c r="F57" s="12"/>
      <c r="G57" s="1"/>
      <c r="H57" s="12"/>
      <c r="I57" s="1"/>
      <c r="J57" s="1"/>
      <c r="K57" s="4"/>
      <c r="L57" s="4"/>
      <c r="M57" s="4"/>
      <c r="N57" s="4"/>
      <c r="O57" s="1"/>
    </row>
    <row r="58" spans="1:14" ht="21" customHeight="1" hidden="1">
      <c r="A58" s="8" t="s">
        <v>28</v>
      </c>
      <c r="B58" s="46"/>
      <c r="C58" s="46"/>
      <c r="D58" s="46"/>
      <c r="E58" s="46"/>
      <c r="F58" s="93"/>
      <c r="G58" s="94"/>
      <c r="H58" s="94"/>
      <c r="I58" s="94"/>
      <c r="J58" s="94"/>
      <c r="K58" s="48"/>
      <c r="L58" s="48"/>
      <c r="M58" s="48"/>
      <c r="N58" s="48"/>
    </row>
    <row r="59" spans="1:14" ht="17.25" customHeight="1" hidden="1">
      <c r="A59" s="8"/>
      <c r="B59" s="86" t="s">
        <v>9</v>
      </c>
      <c r="C59" s="86"/>
      <c r="D59" s="86" t="s">
        <v>0</v>
      </c>
      <c r="E59" s="86"/>
      <c r="F59" s="86"/>
      <c r="G59" s="86"/>
      <c r="H59" s="86"/>
      <c r="I59" s="86"/>
      <c r="J59" s="86"/>
      <c r="K59" s="86" t="s">
        <v>1</v>
      </c>
      <c r="L59" s="86"/>
      <c r="M59" s="86" t="s">
        <v>2</v>
      </c>
      <c r="N59" s="86"/>
    </row>
    <row r="60" spans="2:14" ht="16.5" customHeight="1" hidden="1">
      <c r="B60" s="95" t="s">
        <v>31</v>
      </c>
      <c r="C60" s="96"/>
      <c r="D60" s="97" t="s">
        <v>8</v>
      </c>
      <c r="E60" s="96"/>
      <c r="F60" s="44"/>
      <c r="G60" s="45"/>
      <c r="H60" s="44"/>
      <c r="I60" s="95" t="s">
        <v>4</v>
      </c>
      <c r="J60" s="96"/>
      <c r="K60" s="101" t="str">
        <f>D61</f>
        <v>ＦＣ　ＶＩＳＯ</v>
      </c>
      <c r="L60" s="102"/>
      <c r="M60" s="90" t="str">
        <f>I61</f>
        <v>幸チェリーズ</v>
      </c>
      <c r="N60" s="91"/>
    </row>
    <row r="61" spans="2:14" ht="16.5" customHeight="1" hidden="1">
      <c r="B61" s="86" t="s">
        <v>40</v>
      </c>
      <c r="C61" s="86"/>
      <c r="D61" s="95" t="s">
        <v>12</v>
      </c>
      <c r="E61" s="96"/>
      <c r="F61" s="44"/>
      <c r="G61" s="45"/>
      <c r="H61" s="44"/>
      <c r="I61" s="95" t="s">
        <v>3</v>
      </c>
      <c r="J61" s="96"/>
      <c r="K61" s="92" t="str">
        <f>D60</f>
        <v>野川キッカ-ズＦＣエルマーナ</v>
      </c>
      <c r="L61" s="92"/>
      <c r="M61" s="92" t="str">
        <f>I60</f>
        <v>南百合丘リリーズ</v>
      </c>
      <c r="N61" s="92"/>
    </row>
    <row r="62" spans="2:14" ht="16.5" customHeight="1" hidden="1">
      <c r="B62" s="86" t="s">
        <v>41</v>
      </c>
      <c r="C62" s="86"/>
      <c r="D62" s="95" t="s">
        <v>5</v>
      </c>
      <c r="E62" s="96"/>
      <c r="F62" s="44"/>
      <c r="G62" s="45"/>
      <c r="H62" s="44"/>
      <c r="I62" s="97" t="s">
        <v>8</v>
      </c>
      <c r="J62" s="96"/>
      <c r="K62" s="92" t="str">
        <f>D61</f>
        <v>ＦＣ　ＶＩＳＯ</v>
      </c>
      <c r="L62" s="92"/>
      <c r="M62" s="92" t="str">
        <f>I61</f>
        <v>幸チェリーズ</v>
      </c>
      <c r="N62" s="92"/>
    </row>
    <row r="63" spans="2:14" ht="17.25" hidden="1">
      <c r="B63" s="13" t="s">
        <v>26</v>
      </c>
      <c r="C63" s="4"/>
      <c r="D63" s="4"/>
      <c r="E63" s="4"/>
      <c r="F63" s="12"/>
      <c r="G63" s="1"/>
      <c r="H63" s="12"/>
      <c r="I63" s="4"/>
      <c r="J63" s="4"/>
      <c r="K63" s="4"/>
      <c r="L63" s="4"/>
      <c r="M63" s="4"/>
      <c r="N63" s="4"/>
    </row>
    <row r="64" spans="2:8" ht="17.25" customHeight="1" hidden="1">
      <c r="B64" s="74" t="s">
        <v>6</v>
      </c>
      <c r="C64" s="74"/>
      <c r="D64" s="74"/>
      <c r="G64" s="1"/>
      <c r="H64" s="1"/>
    </row>
    <row r="65" ht="17.25" customHeight="1" hidden="1">
      <c r="B65" t="s">
        <v>7</v>
      </c>
    </row>
    <row r="66" ht="17.25" customHeight="1" hidden="1">
      <c r="B66" t="s">
        <v>11</v>
      </c>
    </row>
    <row r="67" spans="2:10" ht="17.25" customHeight="1" hidden="1">
      <c r="B67" t="s">
        <v>14</v>
      </c>
      <c r="D67" s="9"/>
      <c r="E67" s="9"/>
      <c r="I67" s="9"/>
      <c r="J67" s="9"/>
    </row>
    <row r="68" ht="13.5" hidden="1"/>
    <row r="69" spans="1:8" ht="17.25" customHeight="1">
      <c r="A69" s="8" t="s">
        <v>86</v>
      </c>
      <c r="B69" s="8"/>
      <c r="C69" s="8"/>
      <c r="D69" s="8"/>
      <c r="E69" s="8"/>
      <c r="F69" s="8"/>
      <c r="G69" s="8"/>
      <c r="H69" s="8"/>
    </row>
    <row r="70" spans="2:14" ht="13.5">
      <c r="B70" s="75" t="s">
        <v>9</v>
      </c>
      <c r="C70" s="75"/>
      <c r="D70" s="75" t="s">
        <v>0</v>
      </c>
      <c r="E70" s="75"/>
      <c r="F70" s="75"/>
      <c r="G70" s="75"/>
      <c r="H70" s="75"/>
      <c r="I70" s="75"/>
      <c r="J70" s="75"/>
      <c r="K70" s="75" t="s">
        <v>1</v>
      </c>
      <c r="L70" s="75"/>
      <c r="M70" s="75" t="s">
        <v>2</v>
      </c>
      <c r="N70" s="75"/>
    </row>
    <row r="71" spans="2:14" ht="17.25">
      <c r="B71" s="78" t="s">
        <v>39</v>
      </c>
      <c r="C71" s="79"/>
      <c r="D71" s="78" t="s">
        <v>4</v>
      </c>
      <c r="E71" s="79"/>
      <c r="F71" s="27">
        <v>0</v>
      </c>
      <c r="G71" s="28"/>
      <c r="H71" s="27">
        <v>1</v>
      </c>
      <c r="I71" s="76" t="s">
        <v>18</v>
      </c>
      <c r="J71" s="77"/>
      <c r="K71" s="107" t="str">
        <f>D72</f>
        <v>ＡＣ等々力マーメイドTJ</v>
      </c>
      <c r="L71" s="108"/>
      <c r="M71" s="109" t="str">
        <f>I72</f>
        <v>ＡＣ等々力マーメイド</v>
      </c>
      <c r="N71" s="110"/>
    </row>
    <row r="72" spans="2:14" ht="17.25">
      <c r="B72" s="75" t="s">
        <v>32</v>
      </c>
      <c r="C72" s="75"/>
      <c r="D72" s="80" t="s">
        <v>16</v>
      </c>
      <c r="E72" s="104"/>
      <c r="F72" s="27">
        <v>0</v>
      </c>
      <c r="G72" s="28"/>
      <c r="H72" s="27">
        <v>5</v>
      </c>
      <c r="I72" s="78" t="s">
        <v>19</v>
      </c>
      <c r="J72" s="79"/>
      <c r="K72" s="85" t="str">
        <f aca="true" t="shared" si="4" ref="K72:K78">D71</f>
        <v>南百合丘リリーズ</v>
      </c>
      <c r="L72" s="85"/>
      <c r="M72" s="85" t="str">
        <f aca="true" t="shared" si="5" ref="M72:M78">I71</f>
        <v>NPO川崎ウイングスFC少女</v>
      </c>
      <c r="N72" s="85"/>
    </row>
    <row r="73" spans="2:17" ht="16.5" customHeight="1">
      <c r="B73" s="75" t="s">
        <v>44</v>
      </c>
      <c r="C73" s="75"/>
      <c r="D73" s="105" t="s">
        <v>4</v>
      </c>
      <c r="E73" s="106"/>
      <c r="F73" s="27">
        <v>5</v>
      </c>
      <c r="G73" s="28"/>
      <c r="H73" s="27">
        <v>0</v>
      </c>
      <c r="I73" s="78" t="s">
        <v>5</v>
      </c>
      <c r="J73" s="79"/>
      <c r="K73" s="85" t="str">
        <f t="shared" si="4"/>
        <v>ＡＣ等々力マーメイドTJ</v>
      </c>
      <c r="L73" s="85"/>
      <c r="M73" s="85" t="str">
        <f t="shared" si="5"/>
        <v>ＡＣ等々力マーメイド</v>
      </c>
      <c r="N73" s="85"/>
      <c r="P73" s="9"/>
      <c r="Q73" s="9"/>
    </row>
    <row r="74" spans="2:14" ht="17.25">
      <c r="B74" s="75" t="s">
        <v>33</v>
      </c>
      <c r="C74" s="75"/>
      <c r="D74" s="76" t="s">
        <v>18</v>
      </c>
      <c r="E74" s="77"/>
      <c r="F74" s="27">
        <v>3</v>
      </c>
      <c r="G74" s="28"/>
      <c r="H74" s="27">
        <v>0</v>
      </c>
      <c r="I74" s="76" t="s">
        <v>16</v>
      </c>
      <c r="J74" s="77"/>
      <c r="K74" s="85" t="str">
        <f t="shared" si="4"/>
        <v>南百合丘リリーズ</v>
      </c>
      <c r="L74" s="85"/>
      <c r="M74" s="85" t="str">
        <f t="shared" si="5"/>
        <v>ＦＣ中原レジーナ</v>
      </c>
      <c r="N74" s="85"/>
    </row>
    <row r="75" spans="2:14" ht="17.25">
      <c r="B75" s="75" t="s">
        <v>34</v>
      </c>
      <c r="C75" s="75"/>
      <c r="D75" s="78" t="s">
        <v>12</v>
      </c>
      <c r="E75" s="79"/>
      <c r="F75" s="27">
        <v>0</v>
      </c>
      <c r="G75" s="28"/>
      <c r="H75" s="27">
        <v>2</v>
      </c>
      <c r="I75" s="78" t="s">
        <v>10</v>
      </c>
      <c r="J75" s="79"/>
      <c r="K75" s="85" t="str">
        <f t="shared" si="4"/>
        <v>NPO川崎ウイングスFC少女</v>
      </c>
      <c r="L75" s="85"/>
      <c r="M75" s="85" t="str">
        <f t="shared" si="5"/>
        <v>ＡＣ等々力マーメイドTJ</v>
      </c>
      <c r="N75" s="85"/>
    </row>
    <row r="76" spans="2:14" ht="17.25">
      <c r="B76" s="78" t="s">
        <v>35</v>
      </c>
      <c r="C76" s="79"/>
      <c r="D76" s="78" t="s">
        <v>19</v>
      </c>
      <c r="E76" s="79"/>
      <c r="F76" s="27">
        <v>3</v>
      </c>
      <c r="G76" s="28"/>
      <c r="H76" s="27">
        <v>0</v>
      </c>
      <c r="I76" s="76" t="s">
        <v>17</v>
      </c>
      <c r="J76" s="77"/>
      <c r="K76" s="85" t="str">
        <f t="shared" si="4"/>
        <v>ＦＣ　ＶＩＳＯ</v>
      </c>
      <c r="L76" s="85"/>
      <c r="M76" s="85" t="str">
        <f t="shared" si="5"/>
        <v>さぎぬまスワンズSC</v>
      </c>
      <c r="N76" s="85"/>
    </row>
    <row r="77" spans="2:14" ht="17.25">
      <c r="B77" s="78" t="s">
        <v>36</v>
      </c>
      <c r="C77" s="79"/>
      <c r="D77" s="78" t="s">
        <v>5</v>
      </c>
      <c r="E77" s="79"/>
      <c r="F77" s="27">
        <v>0</v>
      </c>
      <c r="G77" s="28"/>
      <c r="H77" s="27">
        <v>5</v>
      </c>
      <c r="I77" s="78" t="s">
        <v>10</v>
      </c>
      <c r="J77" s="79"/>
      <c r="K77" s="85" t="str">
        <f t="shared" si="4"/>
        <v>ＡＣ等々力マーメイド</v>
      </c>
      <c r="L77" s="85"/>
      <c r="M77" s="85" t="str">
        <f t="shared" si="5"/>
        <v>NPOエンジョイSCラガッツア</v>
      </c>
      <c r="N77" s="85"/>
    </row>
    <row r="78" spans="2:14" ht="17.25">
      <c r="B78" s="75" t="s">
        <v>72</v>
      </c>
      <c r="C78" s="75"/>
      <c r="D78" s="76" t="s">
        <v>17</v>
      </c>
      <c r="E78" s="77"/>
      <c r="F78" s="27">
        <v>0</v>
      </c>
      <c r="G78" s="28"/>
      <c r="H78" s="27">
        <v>2</v>
      </c>
      <c r="I78" s="78" t="s">
        <v>12</v>
      </c>
      <c r="J78" s="79"/>
      <c r="K78" s="85" t="str">
        <f t="shared" si="4"/>
        <v>ＦＣ中原レジーナ</v>
      </c>
      <c r="L78" s="85"/>
      <c r="M78" s="85" t="str">
        <f t="shared" si="5"/>
        <v>さぎぬまスワンズSC</v>
      </c>
      <c r="N78" s="85"/>
    </row>
    <row r="79" spans="2:6" ht="16.5" customHeight="1">
      <c r="B79" s="13" t="s">
        <v>13</v>
      </c>
      <c r="C79" s="4"/>
      <c r="D79" s="4"/>
      <c r="E79" s="4"/>
      <c r="F79" s="12"/>
    </row>
    <row r="80" spans="2:4" ht="16.5" customHeight="1">
      <c r="B80" s="74" t="s">
        <v>6</v>
      </c>
      <c r="C80" s="74"/>
      <c r="D80" s="74"/>
    </row>
    <row r="81" ht="16.5" customHeight="1">
      <c r="B81" t="s">
        <v>7</v>
      </c>
    </row>
    <row r="82" ht="16.5" customHeight="1">
      <c r="B82" t="s">
        <v>11</v>
      </c>
    </row>
    <row r="83" spans="2:5" ht="16.5" customHeight="1">
      <c r="B83" t="s">
        <v>14</v>
      </c>
      <c r="D83" s="9"/>
      <c r="E83" s="9"/>
    </row>
    <row r="85" spans="10:11" ht="13.5">
      <c r="J85" s="112"/>
      <c r="K85" s="112"/>
    </row>
    <row r="86" spans="1:8" ht="17.25" customHeight="1">
      <c r="A86" s="8" t="s">
        <v>38</v>
      </c>
      <c r="B86" s="8"/>
      <c r="C86" s="8"/>
      <c r="D86" s="8"/>
      <c r="E86" s="8"/>
      <c r="F86" s="8"/>
      <c r="G86" s="8"/>
      <c r="H86" s="8"/>
    </row>
    <row r="87" spans="2:14" ht="16.5" customHeight="1">
      <c r="B87" s="75" t="s">
        <v>9</v>
      </c>
      <c r="C87" s="75"/>
      <c r="D87" s="75" t="s">
        <v>0</v>
      </c>
      <c r="E87" s="75"/>
      <c r="F87" s="75"/>
      <c r="G87" s="75"/>
      <c r="H87" s="75"/>
      <c r="I87" s="75"/>
      <c r="J87" s="75"/>
      <c r="K87" s="75" t="s">
        <v>1</v>
      </c>
      <c r="L87" s="75"/>
      <c r="M87" s="75" t="s">
        <v>2</v>
      </c>
      <c r="N87" s="75"/>
    </row>
    <row r="88" spans="2:14" ht="16.5" customHeight="1">
      <c r="B88" s="78" t="s">
        <v>31</v>
      </c>
      <c r="C88" s="79"/>
      <c r="D88" s="80" t="s">
        <v>8</v>
      </c>
      <c r="E88" s="79"/>
      <c r="F88" s="5"/>
      <c r="G88" s="2"/>
      <c r="H88" s="5"/>
      <c r="I88" s="78" t="s">
        <v>4</v>
      </c>
      <c r="J88" s="79"/>
      <c r="K88" s="78" t="s">
        <v>85</v>
      </c>
      <c r="L88" s="79"/>
      <c r="M88" s="78" t="s">
        <v>3</v>
      </c>
      <c r="N88" s="79"/>
    </row>
    <row r="89" spans="2:14" ht="16.5" customHeight="1">
      <c r="B89" s="75" t="s">
        <v>42</v>
      </c>
      <c r="C89" s="75"/>
      <c r="D89" s="78" t="s">
        <v>85</v>
      </c>
      <c r="E89" s="79"/>
      <c r="F89" s="5"/>
      <c r="G89" s="2"/>
      <c r="H89" s="5"/>
      <c r="I89" s="78" t="s">
        <v>3</v>
      </c>
      <c r="J89" s="79"/>
      <c r="K89" s="85" t="s">
        <v>8</v>
      </c>
      <c r="L89" s="85"/>
      <c r="M89" s="78" t="s">
        <v>4</v>
      </c>
      <c r="N89" s="79"/>
    </row>
    <row r="90" spans="2:14" ht="16.5" customHeight="1">
      <c r="B90" s="75" t="s">
        <v>84</v>
      </c>
      <c r="C90" s="75"/>
      <c r="D90" s="78" t="s">
        <v>5</v>
      </c>
      <c r="E90" s="79"/>
      <c r="F90" s="5"/>
      <c r="G90" s="2"/>
      <c r="H90" s="5"/>
      <c r="I90" s="80" t="s">
        <v>8</v>
      </c>
      <c r="J90" s="79"/>
      <c r="K90" s="78" t="s">
        <v>85</v>
      </c>
      <c r="L90" s="79"/>
      <c r="M90" s="78" t="s">
        <v>3</v>
      </c>
      <c r="N90" s="79"/>
    </row>
    <row r="91" spans="2:14" ht="16.5" customHeight="1">
      <c r="B91" s="75" t="s">
        <v>99</v>
      </c>
      <c r="C91" s="75"/>
      <c r="D91" s="78" t="s">
        <v>4</v>
      </c>
      <c r="E91" s="79"/>
      <c r="F91" s="5"/>
      <c r="G91" s="2"/>
      <c r="H91" s="5"/>
      <c r="I91" s="78" t="s">
        <v>3</v>
      </c>
      <c r="J91" s="79"/>
      <c r="K91" s="78" t="s">
        <v>5</v>
      </c>
      <c r="L91" s="79"/>
      <c r="M91" s="80" t="s">
        <v>8</v>
      </c>
      <c r="N91" s="79"/>
    </row>
    <row r="92" spans="2:6" ht="16.5" customHeight="1">
      <c r="B92" s="13" t="s">
        <v>43</v>
      </c>
      <c r="C92" s="4"/>
      <c r="D92" s="4"/>
      <c r="E92" s="4"/>
      <c r="F92" s="12"/>
    </row>
    <row r="93" spans="2:4" ht="16.5" customHeight="1">
      <c r="B93" s="74" t="s">
        <v>6</v>
      </c>
      <c r="C93" s="74"/>
      <c r="D93" s="74"/>
    </row>
    <row r="94" ht="16.5" customHeight="1">
      <c r="B94" t="s">
        <v>7</v>
      </c>
    </row>
    <row r="95" ht="16.5" customHeight="1">
      <c r="B95" t="s">
        <v>11</v>
      </c>
    </row>
    <row r="96" spans="2:5" ht="16.5" customHeight="1">
      <c r="B96" t="s">
        <v>14</v>
      </c>
      <c r="D96" s="9"/>
      <c r="E96" s="9"/>
    </row>
    <row r="99" spans="1:8" ht="16.5" customHeight="1">
      <c r="A99" s="8" t="s">
        <v>100</v>
      </c>
      <c r="B99" s="8"/>
      <c r="C99" s="8"/>
      <c r="D99" s="8"/>
      <c r="E99" s="8"/>
      <c r="F99" s="8"/>
      <c r="G99" s="8"/>
      <c r="H99" s="8"/>
    </row>
    <row r="100" spans="2:14" ht="16.5" customHeight="1">
      <c r="B100" s="75" t="s">
        <v>9</v>
      </c>
      <c r="C100" s="75"/>
      <c r="D100" s="75" t="s">
        <v>0</v>
      </c>
      <c r="E100" s="75"/>
      <c r="F100" s="75"/>
      <c r="G100" s="75"/>
      <c r="H100" s="75"/>
      <c r="I100" s="75"/>
      <c r="J100" s="75"/>
      <c r="K100" s="75" t="s">
        <v>1</v>
      </c>
      <c r="L100" s="75"/>
      <c r="M100" s="75" t="s">
        <v>2</v>
      </c>
      <c r="N100" s="75"/>
    </row>
    <row r="101" spans="2:14" ht="16.5" customHeight="1">
      <c r="B101" s="83" t="s">
        <v>109</v>
      </c>
      <c r="C101" s="84"/>
      <c r="D101" s="78" t="s">
        <v>85</v>
      </c>
      <c r="E101" s="79"/>
      <c r="F101" s="42"/>
      <c r="G101" s="42"/>
      <c r="H101" s="42"/>
      <c r="I101" s="78" t="s">
        <v>19</v>
      </c>
      <c r="J101" s="79"/>
      <c r="K101" s="76" t="s">
        <v>18</v>
      </c>
      <c r="L101" s="77"/>
      <c r="M101" s="80" t="s">
        <v>8</v>
      </c>
      <c r="N101" s="79"/>
    </row>
    <row r="102" spans="2:14" ht="16.5" customHeight="1">
      <c r="B102" s="83" t="s">
        <v>108</v>
      </c>
      <c r="C102" s="84"/>
      <c r="D102" s="76" t="s">
        <v>18</v>
      </c>
      <c r="E102" s="77"/>
      <c r="F102" s="42"/>
      <c r="G102" s="42"/>
      <c r="H102" s="42"/>
      <c r="I102" s="80" t="s">
        <v>8</v>
      </c>
      <c r="J102" s="79"/>
      <c r="K102" s="78" t="s">
        <v>85</v>
      </c>
      <c r="L102" s="79"/>
      <c r="M102" s="78" t="s">
        <v>19</v>
      </c>
      <c r="N102" s="79"/>
    </row>
    <row r="103" spans="2:14" ht="16.5" customHeight="1">
      <c r="B103" s="78" t="s">
        <v>107</v>
      </c>
      <c r="C103" s="79"/>
      <c r="D103" s="76" t="s">
        <v>88</v>
      </c>
      <c r="E103" s="77"/>
      <c r="F103" s="42"/>
      <c r="G103" s="42"/>
      <c r="H103" s="42"/>
      <c r="I103" s="78" t="s">
        <v>85</v>
      </c>
      <c r="J103" s="79"/>
      <c r="K103" s="76" t="s">
        <v>18</v>
      </c>
      <c r="L103" s="77"/>
      <c r="M103" s="80" t="s">
        <v>8</v>
      </c>
      <c r="N103" s="79"/>
    </row>
    <row r="104" spans="2:14" ht="16.5" customHeight="1">
      <c r="B104" s="75" t="s">
        <v>102</v>
      </c>
      <c r="C104" s="75"/>
      <c r="D104" s="78" t="s">
        <v>3</v>
      </c>
      <c r="E104" s="79"/>
      <c r="F104" s="42"/>
      <c r="G104" s="42"/>
      <c r="H104" s="42"/>
      <c r="I104" s="78" t="s">
        <v>10</v>
      </c>
      <c r="J104" s="79"/>
      <c r="K104" s="76" t="s">
        <v>88</v>
      </c>
      <c r="L104" s="77"/>
      <c r="M104" s="78" t="s">
        <v>85</v>
      </c>
      <c r="N104" s="79"/>
    </row>
    <row r="105" spans="2:14" ht="16.5" customHeight="1">
      <c r="B105" s="75" t="s">
        <v>103</v>
      </c>
      <c r="C105" s="75"/>
      <c r="D105" s="78" t="s">
        <v>19</v>
      </c>
      <c r="E105" s="79"/>
      <c r="F105" s="27"/>
      <c r="G105" s="28"/>
      <c r="H105" s="27"/>
      <c r="I105" s="78" t="s">
        <v>4</v>
      </c>
      <c r="J105" s="79"/>
      <c r="K105" s="78" t="s">
        <v>3</v>
      </c>
      <c r="L105" s="79"/>
      <c r="M105" s="78" t="s">
        <v>10</v>
      </c>
      <c r="N105" s="79"/>
    </row>
    <row r="106" spans="2:14" ht="16.5" customHeight="1">
      <c r="B106" s="78" t="s">
        <v>104</v>
      </c>
      <c r="C106" s="79"/>
      <c r="D106" s="78" t="s">
        <v>3</v>
      </c>
      <c r="E106" s="79"/>
      <c r="F106" s="27"/>
      <c r="G106" s="28"/>
      <c r="H106" s="27"/>
      <c r="I106" s="80" t="s">
        <v>8</v>
      </c>
      <c r="J106" s="79"/>
      <c r="K106" s="78" t="s">
        <v>19</v>
      </c>
      <c r="L106" s="79"/>
      <c r="M106" s="78" t="s">
        <v>4</v>
      </c>
      <c r="N106" s="79"/>
    </row>
    <row r="107" spans="2:14" ht="16.5" customHeight="1">
      <c r="B107" s="78" t="s">
        <v>105</v>
      </c>
      <c r="C107" s="79"/>
      <c r="D107" s="78" t="s">
        <v>5</v>
      </c>
      <c r="E107" s="79"/>
      <c r="F107" s="27"/>
      <c r="G107" s="28"/>
      <c r="H107" s="27"/>
      <c r="I107" s="76" t="s">
        <v>17</v>
      </c>
      <c r="J107" s="77"/>
      <c r="K107" s="78" t="s">
        <v>3</v>
      </c>
      <c r="L107" s="79"/>
      <c r="M107" s="80" t="s">
        <v>8</v>
      </c>
      <c r="N107" s="79"/>
    </row>
    <row r="108" spans="2:6" ht="16.5" customHeight="1">
      <c r="B108" s="13" t="s">
        <v>101</v>
      </c>
      <c r="C108" s="4"/>
      <c r="D108" s="4"/>
      <c r="E108" s="4"/>
      <c r="F108" s="12"/>
    </row>
    <row r="109" spans="2:4" ht="16.5" customHeight="1">
      <c r="B109" s="74" t="s">
        <v>6</v>
      </c>
      <c r="C109" s="74"/>
      <c r="D109" s="74"/>
    </row>
    <row r="110" spans="2:10" ht="16.5" customHeight="1">
      <c r="B110" t="s">
        <v>7</v>
      </c>
      <c r="J110" s="47"/>
    </row>
    <row r="111" ht="16.5" customHeight="1">
      <c r="B111" t="s">
        <v>11</v>
      </c>
    </row>
    <row r="112" spans="2:5" ht="13.5">
      <c r="B112" t="s">
        <v>14</v>
      </c>
      <c r="D112" s="9"/>
      <c r="E112" s="9"/>
    </row>
    <row r="114" spans="1:8" ht="16.5" customHeight="1">
      <c r="A114" s="8" t="s">
        <v>106</v>
      </c>
      <c r="B114" s="8"/>
      <c r="C114" s="8"/>
      <c r="D114" s="8"/>
      <c r="E114" s="8"/>
      <c r="F114" s="8"/>
      <c r="G114" s="8"/>
      <c r="H114" s="8"/>
    </row>
    <row r="115" spans="2:14" ht="16.5" customHeight="1">
      <c r="B115" s="75" t="s">
        <v>9</v>
      </c>
      <c r="C115" s="75"/>
      <c r="D115" s="75" t="s">
        <v>0</v>
      </c>
      <c r="E115" s="75"/>
      <c r="F115" s="75"/>
      <c r="G115" s="75"/>
      <c r="H115" s="75"/>
      <c r="I115" s="75"/>
      <c r="J115" s="75"/>
      <c r="K115" s="75" t="s">
        <v>1</v>
      </c>
      <c r="L115" s="75"/>
      <c r="M115" s="78" t="s">
        <v>2</v>
      </c>
      <c r="N115" s="79"/>
    </row>
    <row r="116" spans="2:14" ht="17.25">
      <c r="B116" s="78" t="s">
        <v>89</v>
      </c>
      <c r="C116" s="79"/>
      <c r="D116" s="78" t="s">
        <v>19</v>
      </c>
      <c r="E116" s="79"/>
      <c r="F116" s="27"/>
      <c r="G116" s="28"/>
      <c r="H116" s="27"/>
      <c r="I116" s="78" t="s">
        <v>10</v>
      </c>
      <c r="J116" s="79"/>
      <c r="K116" s="78" t="s">
        <v>4</v>
      </c>
      <c r="L116" s="79"/>
      <c r="M116" s="109" t="str">
        <f>I117</f>
        <v>ＦＣ　ＶＩＳＯ</v>
      </c>
      <c r="N116" s="110"/>
    </row>
    <row r="117" spans="2:14" ht="17.25">
      <c r="B117" s="75" t="s">
        <v>98</v>
      </c>
      <c r="C117" s="75"/>
      <c r="D117" s="78" t="s">
        <v>4</v>
      </c>
      <c r="E117" s="79"/>
      <c r="F117" s="27"/>
      <c r="G117" s="28"/>
      <c r="H117" s="27"/>
      <c r="I117" s="78" t="s">
        <v>12</v>
      </c>
      <c r="J117" s="79"/>
      <c r="K117" s="85" t="str">
        <f aca="true" t="shared" si="6" ref="K117:K125">D116</f>
        <v>ＡＣ等々力マーメイド</v>
      </c>
      <c r="L117" s="85"/>
      <c r="M117" s="85" t="str">
        <f aca="true" t="shared" si="7" ref="M117:M125">I116</f>
        <v>さぎぬまスワンズSC</v>
      </c>
      <c r="N117" s="85"/>
    </row>
    <row r="118" spans="2:14" ht="17.25">
      <c r="B118" s="75" t="s">
        <v>90</v>
      </c>
      <c r="C118" s="75"/>
      <c r="D118" s="80" t="s">
        <v>8</v>
      </c>
      <c r="E118" s="79"/>
      <c r="F118" s="27"/>
      <c r="G118" s="28"/>
      <c r="H118" s="27"/>
      <c r="I118" s="80" t="s">
        <v>16</v>
      </c>
      <c r="J118" s="104"/>
      <c r="K118" s="85" t="str">
        <f t="shared" si="6"/>
        <v>南百合丘リリーズ</v>
      </c>
      <c r="L118" s="85"/>
      <c r="M118" s="85" t="str">
        <f t="shared" si="7"/>
        <v>ＦＣ　ＶＩＳＯ</v>
      </c>
      <c r="N118" s="85"/>
    </row>
    <row r="119" spans="2:14" ht="17.25">
      <c r="B119" s="75" t="s">
        <v>91</v>
      </c>
      <c r="C119" s="75"/>
      <c r="D119" s="78" t="s">
        <v>10</v>
      </c>
      <c r="E119" s="79"/>
      <c r="F119" s="27"/>
      <c r="G119" s="28"/>
      <c r="H119" s="27"/>
      <c r="I119" s="78" t="s">
        <v>4</v>
      </c>
      <c r="J119" s="79"/>
      <c r="K119" s="85" t="str">
        <f t="shared" si="6"/>
        <v>野川キッカ-ズＦＣエルマーナ</v>
      </c>
      <c r="L119" s="85"/>
      <c r="M119" s="85" t="str">
        <f t="shared" si="7"/>
        <v>ＡＣ等々力マーメイドTJ</v>
      </c>
      <c r="N119" s="85"/>
    </row>
    <row r="120" spans="2:14" ht="17.25">
      <c r="B120" s="75" t="s">
        <v>92</v>
      </c>
      <c r="C120" s="75"/>
      <c r="D120" s="78" t="s">
        <v>12</v>
      </c>
      <c r="E120" s="79"/>
      <c r="F120" s="27"/>
      <c r="G120" s="29"/>
      <c r="H120" s="39"/>
      <c r="I120" s="80" t="s">
        <v>8</v>
      </c>
      <c r="J120" s="79"/>
      <c r="K120" s="85" t="str">
        <f t="shared" si="6"/>
        <v>さぎぬまスワンズSC</v>
      </c>
      <c r="L120" s="85"/>
      <c r="M120" s="85" t="str">
        <f t="shared" si="7"/>
        <v>南百合丘リリーズ</v>
      </c>
      <c r="N120" s="85"/>
    </row>
    <row r="121" spans="2:14" ht="17.25">
      <c r="B121" s="75" t="s">
        <v>93</v>
      </c>
      <c r="C121" s="75"/>
      <c r="D121" s="78" t="s">
        <v>5</v>
      </c>
      <c r="E121" s="79"/>
      <c r="F121" s="27"/>
      <c r="G121" s="28"/>
      <c r="H121" s="27"/>
      <c r="I121" s="78" t="s">
        <v>19</v>
      </c>
      <c r="J121" s="79"/>
      <c r="K121" s="85" t="str">
        <f t="shared" si="6"/>
        <v>ＦＣ　ＶＩＳＯ</v>
      </c>
      <c r="L121" s="85"/>
      <c r="M121" s="85" t="str">
        <f t="shared" si="7"/>
        <v>野川キッカ-ズＦＣエルマーナ</v>
      </c>
      <c r="N121" s="85"/>
    </row>
    <row r="122" spans="2:14" ht="17.25">
      <c r="B122" s="75" t="s">
        <v>94</v>
      </c>
      <c r="C122" s="75"/>
      <c r="D122" s="76" t="s">
        <v>17</v>
      </c>
      <c r="E122" s="77"/>
      <c r="F122" s="27"/>
      <c r="G122" s="28"/>
      <c r="H122" s="27"/>
      <c r="I122" s="76" t="s">
        <v>18</v>
      </c>
      <c r="J122" s="77"/>
      <c r="K122" s="85" t="str">
        <f t="shared" si="6"/>
        <v>ＦＣ中原レジーナ</v>
      </c>
      <c r="L122" s="85"/>
      <c r="M122" s="85" t="str">
        <f t="shared" si="7"/>
        <v>ＡＣ等々力マーメイド</v>
      </c>
      <c r="N122" s="85"/>
    </row>
    <row r="123" spans="2:14" ht="17.25">
      <c r="B123" s="75" t="s">
        <v>95</v>
      </c>
      <c r="C123" s="75"/>
      <c r="D123" s="80" t="s">
        <v>16</v>
      </c>
      <c r="E123" s="104"/>
      <c r="F123" s="27"/>
      <c r="G123" s="28"/>
      <c r="H123" s="27"/>
      <c r="I123" s="78" t="s">
        <v>3</v>
      </c>
      <c r="J123" s="79"/>
      <c r="K123" s="85" t="str">
        <f t="shared" si="6"/>
        <v>NPOエンジョイSCラガッツア</v>
      </c>
      <c r="L123" s="85"/>
      <c r="M123" s="85" t="str">
        <f t="shared" si="7"/>
        <v>NPO川崎ウイングスFC少女</v>
      </c>
      <c r="N123" s="85"/>
    </row>
    <row r="124" spans="2:14" ht="17.25">
      <c r="B124" s="75" t="s">
        <v>96</v>
      </c>
      <c r="C124" s="75"/>
      <c r="D124" s="76" t="s">
        <v>18</v>
      </c>
      <c r="E124" s="77"/>
      <c r="F124" s="27"/>
      <c r="G124" s="28"/>
      <c r="H124" s="27"/>
      <c r="I124" s="78" t="s">
        <v>5</v>
      </c>
      <c r="J124" s="79"/>
      <c r="K124" s="85" t="str">
        <f t="shared" si="6"/>
        <v>ＡＣ等々力マーメイドTJ</v>
      </c>
      <c r="L124" s="85"/>
      <c r="M124" s="85" t="str">
        <f t="shared" si="7"/>
        <v>幸チェリーズ</v>
      </c>
      <c r="N124" s="85"/>
    </row>
    <row r="125" spans="2:14" ht="17.25">
      <c r="B125" s="75" t="s">
        <v>97</v>
      </c>
      <c r="C125" s="75"/>
      <c r="D125" s="78" t="s">
        <v>3</v>
      </c>
      <c r="E125" s="79"/>
      <c r="F125" s="27"/>
      <c r="G125" s="28"/>
      <c r="H125" s="27"/>
      <c r="I125" s="76" t="s">
        <v>17</v>
      </c>
      <c r="J125" s="77"/>
      <c r="K125" s="85" t="str">
        <f t="shared" si="6"/>
        <v>NPO川崎ウイングスFC少女</v>
      </c>
      <c r="L125" s="85"/>
      <c r="M125" s="85" t="str">
        <f t="shared" si="7"/>
        <v>ＦＣ中原レジーナ</v>
      </c>
      <c r="N125" s="85"/>
    </row>
    <row r="126" spans="2:14" ht="17.25">
      <c r="B126" s="13" t="s">
        <v>45</v>
      </c>
      <c r="C126" s="4"/>
      <c r="D126" s="4"/>
      <c r="E126" s="4"/>
      <c r="F126" s="12"/>
      <c r="G126" s="1"/>
      <c r="H126" s="12"/>
      <c r="I126" s="4"/>
      <c r="J126" s="4"/>
      <c r="K126" s="4"/>
      <c r="L126" s="4"/>
      <c r="M126" s="4"/>
      <c r="N126" s="4"/>
    </row>
    <row r="127" spans="2:14" ht="17.25">
      <c r="B127" s="33" t="s">
        <v>75</v>
      </c>
      <c r="C127" s="4"/>
      <c r="D127" s="4"/>
      <c r="E127" s="4"/>
      <c r="F127" s="12"/>
      <c r="G127" s="1"/>
      <c r="H127" s="12"/>
      <c r="I127" s="4"/>
      <c r="J127" s="4"/>
      <c r="K127" s="4"/>
      <c r="L127" s="4"/>
      <c r="M127" s="4"/>
      <c r="N127" s="4"/>
    </row>
    <row r="128" spans="2:8" ht="16.5" customHeight="1">
      <c r="B128" s="74" t="s">
        <v>6</v>
      </c>
      <c r="C128" s="74"/>
      <c r="D128" s="74"/>
      <c r="G128" s="1"/>
      <c r="H128" s="1"/>
    </row>
    <row r="129" ht="16.5" customHeight="1">
      <c r="B129" t="s">
        <v>7</v>
      </c>
    </row>
    <row r="130" ht="16.5" customHeight="1">
      <c r="B130" t="s">
        <v>11</v>
      </c>
    </row>
    <row r="131" spans="2:10" ht="16.5" customHeight="1">
      <c r="B131" t="s">
        <v>14</v>
      </c>
      <c r="D131" s="9"/>
      <c r="E131" s="9"/>
      <c r="I131" s="9"/>
      <c r="J131" s="9"/>
    </row>
    <row r="133" spans="1:8" ht="16.5" customHeight="1">
      <c r="A133" s="8" t="s">
        <v>110</v>
      </c>
      <c r="B133" s="8"/>
      <c r="C133" s="8"/>
      <c r="D133" s="8"/>
      <c r="E133" s="8"/>
      <c r="F133" s="8"/>
      <c r="G133" s="8"/>
      <c r="H133" s="8"/>
    </row>
    <row r="134" spans="2:14" ht="16.5" customHeight="1">
      <c r="B134" s="75" t="s">
        <v>9</v>
      </c>
      <c r="C134" s="75"/>
      <c r="D134" s="75" t="s">
        <v>0</v>
      </c>
      <c r="E134" s="75"/>
      <c r="F134" s="75"/>
      <c r="G134" s="75"/>
      <c r="H134" s="75"/>
      <c r="I134" s="75"/>
      <c r="J134" s="75"/>
      <c r="K134" s="75" t="s">
        <v>1</v>
      </c>
      <c r="L134" s="75"/>
      <c r="M134" s="75" t="s">
        <v>2</v>
      </c>
      <c r="N134" s="75"/>
    </row>
    <row r="135" spans="2:14" ht="16.5" customHeight="1">
      <c r="B135" s="75" t="s">
        <v>111</v>
      </c>
      <c r="C135" s="75"/>
      <c r="D135" s="76" t="s">
        <v>88</v>
      </c>
      <c r="E135" s="77"/>
      <c r="F135" s="42"/>
      <c r="G135" s="42"/>
      <c r="H135" s="42"/>
      <c r="I135" s="78" t="s">
        <v>5</v>
      </c>
      <c r="J135" s="79"/>
      <c r="K135" s="76" t="s">
        <v>17</v>
      </c>
      <c r="L135" s="77"/>
      <c r="M135" s="78" t="s">
        <v>10</v>
      </c>
      <c r="N135" s="79"/>
    </row>
    <row r="136" spans="2:14" ht="16.5" customHeight="1">
      <c r="B136" s="75" t="s">
        <v>112</v>
      </c>
      <c r="C136" s="75"/>
      <c r="D136" s="76" t="s">
        <v>17</v>
      </c>
      <c r="E136" s="77"/>
      <c r="F136" s="42"/>
      <c r="G136" s="42"/>
      <c r="H136" s="42"/>
      <c r="I136" s="78" t="s">
        <v>10</v>
      </c>
      <c r="J136" s="79"/>
      <c r="K136" s="76" t="s">
        <v>88</v>
      </c>
      <c r="L136" s="77"/>
      <c r="M136" s="78" t="s">
        <v>5</v>
      </c>
      <c r="N136" s="79"/>
    </row>
    <row r="137" spans="2:14" ht="16.5" customHeight="1">
      <c r="B137" s="75" t="s">
        <v>113</v>
      </c>
      <c r="C137" s="75"/>
      <c r="D137" s="78" t="s">
        <v>19</v>
      </c>
      <c r="E137" s="79"/>
      <c r="F137" s="42"/>
      <c r="G137" s="42"/>
      <c r="H137" s="42"/>
      <c r="I137" s="76" t="s">
        <v>18</v>
      </c>
      <c r="J137" s="77"/>
      <c r="K137" s="76" t="s">
        <v>17</v>
      </c>
      <c r="L137" s="77"/>
      <c r="M137" s="78" t="s">
        <v>10</v>
      </c>
      <c r="N137" s="79"/>
    </row>
    <row r="138" spans="2:14" ht="16.5" customHeight="1">
      <c r="B138" s="75" t="s">
        <v>114</v>
      </c>
      <c r="C138" s="75"/>
      <c r="D138" s="80" t="s">
        <v>8</v>
      </c>
      <c r="E138" s="79"/>
      <c r="F138" s="42"/>
      <c r="G138" s="42"/>
      <c r="H138" s="42"/>
      <c r="I138" s="76" t="s">
        <v>17</v>
      </c>
      <c r="J138" s="77"/>
      <c r="K138" s="78" t="s">
        <v>19</v>
      </c>
      <c r="L138" s="79"/>
      <c r="M138" s="76" t="s">
        <v>18</v>
      </c>
      <c r="N138" s="77"/>
    </row>
    <row r="139" spans="2:14" ht="16.5" customHeight="1">
      <c r="B139" s="75" t="s">
        <v>115</v>
      </c>
      <c r="C139" s="75"/>
      <c r="D139" s="78" t="s">
        <v>10</v>
      </c>
      <c r="E139" s="79"/>
      <c r="F139" s="27"/>
      <c r="G139" s="28"/>
      <c r="H139" s="27"/>
      <c r="I139" s="76" t="s">
        <v>88</v>
      </c>
      <c r="J139" s="77"/>
      <c r="K139" s="81" t="s">
        <v>8</v>
      </c>
      <c r="L139" s="82"/>
      <c r="M139" s="76" t="s">
        <v>17</v>
      </c>
      <c r="N139" s="77"/>
    </row>
    <row r="140" spans="2:14" ht="16.5" customHeight="1">
      <c r="B140" s="75" t="s">
        <v>116</v>
      </c>
      <c r="C140" s="75"/>
      <c r="D140" s="76" t="s">
        <v>18</v>
      </c>
      <c r="E140" s="77"/>
      <c r="F140" s="27"/>
      <c r="G140" s="28"/>
      <c r="H140" s="27"/>
      <c r="I140" s="78" t="s">
        <v>3</v>
      </c>
      <c r="J140" s="79"/>
      <c r="K140" s="78" t="s">
        <v>10</v>
      </c>
      <c r="L140" s="79"/>
      <c r="M140" s="76" t="s">
        <v>88</v>
      </c>
      <c r="N140" s="77"/>
    </row>
    <row r="141" spans="2:6" ht="16.5" customHeight="1">
      <c r="B141" s="13" t="s">
        <v>117</v>
      </c>
      <c r="C141" s="4"/>
      <c r="D141" s="4"/>
      <c r="E141" s="4"/>
      <c r="F141" s="12"/>
    </row>
    <row r="142" spans="2:4" ht="16.5" customHeight="1">
      <c r="B142" s="74" t="s">
        <v>6</v>
      </c>
      <c r="C142" s="74"/>
      <c r="D142" s="74"/>
    </row>
    <row r="143" spans="2:10" ht="16.5" customHeight="1">
      <c r="B143" t="s">
        <v>7</v>
      </c>
      <c r="J143" s="47"/>
    </row>
    <row r="144" ht="16.5" customHeight="1">
      <c r="B144" t="s">
        <v>11</v>
      </c>
    </row>
  </sheetData>
  <sheetProtection/>
  <mergeCells count="389">
    <mergeCell ref="M125:N125"/>
    <mergeCell ref="B128:D128"/>
    <mergeCell ref="B125:C125"/>
    <mergeCell ref="D125:E125"/>
    <mergeCell ref="I125:J125"/>
    <mergeCell ref="K125:L125"/>
    <mergeCell ref="M123:N123"/>
    <mergeCell ref="B124:C124"/>
    <mergeCell ref="D124:E124"/>
    <mergeCell ref="I124:J124"/>
    <mergeCell ref="K124:L124"/>
    <mergeCell ref="M124:N124"/>
    <mergeCell ref="B123:C123"/>
    <mergeCell ref="D123:E123"/>
    <mergeCell ref="I123:J123"/>
    <mergeCell ref="K123:L123"/>
    <mergeCell ref="M121:N121"/>
    <mergeCell ref="B122:C122"/>
    <mergeCell ref="D122:E122"/>
    <mergeCell ref="I122:J122"/>
    <mergeCell ref="K122:L122"/>
    <mergeCell ref="M122:N122"/>
    <mergeCell ref="B121:C121"/>
    <mergeCell ref="D121:E121"/>
    <mergeCell ref="I121:J121"/>
    <mergeCell ref="K121:L121"/>
    <mergeCell ref="M119:N119"/>
    <mergeCell ref="B120:C120"/>
    <mergeCell ref="D120:E120"/>
    <mergeCell ref="I120:J120"/>
    <mergeCell ref="K120:L120"/>
    <mergeCell ref="M120:N120"/>
    <mergeCell ref="B119:C119"/>
    <mergeCell ref="D119:E119"/>
    <mergeCell ref="I119:J119"/>
    <mergeCell ref="K119:L119"/>
    <mergeCell ref="M117:N117"/>
    <mergeCell ref="B118:C118"/>
    <mergeCell ref="D118:E118"/>
    <mergeCell ref="I118:J118"/>
    <mergeCell ref="K118:L118"/>
    <mergeCell ref="M118:N118"/>
    <mergeCell ref="B117:C117"/>
    <mergeCell ref="D117:E117"/>
    <mergeCell ref="I117:J117"/>
    <mergeCell ref="K117:L117"/>
    <mergeCell ref="M115:N115"/>
    <mergeCell ref="B116:C116"/>
    <mergeCell ref="D116:E116"/>
    <mergeCell ref="I116:J116"/>
    <mergeCell ref="K116:L116"/>
    <mergeCell ref="M116:N116"/>
    <mergeCell ref="B109:D109"/>
    <mergeCell ref="B115:C115"/>
    <mergeCell ref="D115:J115"/>
    <mergeCell ref="K115:L115"/>
    <mergeCell ref="M106:N106"/>
    <mergeCell ref="B107:C107"/>
    <mergeCell ref="D107:E107"/>
    <mergeCell ref="I107:J107"/>
    <mergeCell ref="K107:L107"/>
    <mergeCell ref="M107:N107"/>
    <mergeCell ref="B106:C106"/>
    <mergeCell ref="D106:E106"/>
    <mergeCell ref="I106:J106"/>
    <mergeCell ref="K106:L106"/>
    <mergeCell ref="M105:N105"/>
    <mergeCell ref="B100:C100"/>
    <mergeCell ref="D100:J100"/>
    <mergeCell ref="K100:L100"/>
    <mergeCell ref="M100:N100"/>
    <mergeCell ref="B105:C105"/>
    <mergeCell ref="D105:E105"/>
    <mergeCell ref="I105:J105"/>
    <mergeCell ref="K105:L105"/>
    <mergeCell ref="M88:N88"/>
    <mergeCell ref="B91:C91"/>
    <mergeCell ref="D91:E91"/>
    <mergeCell ref="I91:J91"/>
    <mergeCell ref="K91:L91"/>
    <mergeCell ref="M91:N91"/>
    <mergeCell ref="B88:C88"/>
    <mergeCell ref="D88:E88"/>
    <mergeCell ref="I88:J88"/>
    <mergeCell ref="K88:L88"/>
    <mergeCell ref="M77:N77"/>
    <mergeCell ref="B80:D80"/>
    <mergeCell ref="J85:K85"/>
    <mergeCell ref="B87:C87"/>
    <mergeCell ref="D87:J87"/>
    <mergeCell ref="K87:L87"/>
    <mergeCell ref="M87:N87"/>
    <mergeCell ref="B77:C77"/>
    <mergeCell ref="D77:E77"/>
    <mergeCell ref="I77:J77"/>
    <mergeCell ref="K77:L77"/>
    <mergeCell ref="M76:N76"/>
    <mergeCell ref="B75:C75"/>
    <mergeCell ref="D75:E75"/>
    <mergeCell ref="I75:J75"/>
    <mergeCell ref="K75:L75"/>
    <mergeCell ref="M75:N75"/>
    <mergeCell ref="B76:C76"/>
    <mergeCell ref="D76:E76"/>
    <mergeCell ref="I76:J76"/>
    <mergeCell ref="K76:L76"/>
    <mergeCell ref="M78:N78"/>
    <mergeCell ref="B74:C74"/>
    <mergeCell ref="D74:E74"/>
    <mergeCell ref="I74:J74"/>
    <mergeCell ref="K74:L74"/>
    <mergeCell ref="M74:N74"/>
    <mergeCell ref="B78:C78"/>
    <mergeCell ref="D78:E78"/>
    <mergeCell ref="I78:J78"/>
    <mergeCell ref="K78:L78"/>
    <mergeCell ref="M71:N71"/>
    <mergeCell ref="B72:C72"/>
    <mergeCell ref="D72:E72"/>
    <mergeCell ref="I72:J72"/>
    <mergeCell ref="K72:L72"/>
    <mergeCell ref="M72:N72"/>
    <mergeCell ref="B71:C71"/>
    <mergeCell ref="D71:E71"/>
    <mergeCell ref="I71:J71"/>
    <mergeCell ref="K71:L71"/>
    <mergeCell ref="M62:N62"/>
    <mergeCell ref="B64:D64"/>
    <mergeCell ref="B70:C70"/>
    <mergeCell ref="D70:J70"/>
    <mergeCell ref="K70:L70"/>
    <mergeCell ref="M70:N70"/>
    <mergeCell ref="B62:C62"/>
    <mergeCell ref="D62:E62"/>
    <mergeCell ref="I62:J62"/>
    <mergeCell ref="K62:L62"/>
    <mergeCell ref="M60:N60"/>
    <mergeCell ref="B61:C61"/>
    <mergeCell ref="D61:E61"/>
    <mergeCell ref="I61:J61"/>
    <mergeCell ref="K61:L61"/>
    <mergeCell ref="M61:N61"/>
    <mergeCell ref="M59:N59"/>
    <mergeCell ref="B51:C51"/>
    <mergeCell ref="D51:E51"/>
    <mergeCell ref="I51:J51"/>
    <mergeCell ref="M51:N51"/>
    <mergeCell ref="B53:D53"/>
    <mergeCell ref="B49:C49"/>
    <mergeCell ref="D49:E49"/>
    <mergeCell ref="I49:J49"/>
    <mergeCell ref="K49:L49"/>
    <mergeCell ref="M73:N73"/>
    <mergeCell ref="B50:C50"/>
    <mergeCell ref="D50:E50"/>
    <mergeCell ref="I50:J50"/>
    <mergeCell ref="K51:L51"/>
    <mergeCell ref="K60:L60"/>
    <mergeCell ref="B59:C59"/>
    <mergeCell ref="D59:J59"/>
    <mergeCell ref="B73:C73"/>
    <mergeCell ref="D73:E73"/>
    <mergeCell ref="I73:J73"/>
    <mergeCell ref="K73:L73"/>
    <mergeCell ref="B60:C60"/>
    <mergeCell ref="D60:E60"/>
    <mergeCell ref="I60:J60"/>
    <mergeCell ref="K59:L59"/>
    <mergeCell ref="B47:C47"/>
    <mergeCell ref="D47:E47"/>
    <mergeCell ref="I47:J47"/>
    <mergeCell ref="K48:L48"/>
    <mergeCell ref="B48:C48"/>
    <mergeCell ref="D48:E48"/>
    <mergeCell ref="I48:J48"/>
    <mergeCell ref="K44:L44"/>
    <mergeCell ref="D46:E46"/>
    <mergeCell ref="I46:J46"/>
    <mergeCell ref="D45:E45"/>
    <mergeCell ref="I45:J45"/>
    <mergeCell ref="K45:L45"/>
    <mergeCell ref="K50:L50"/>
    <mergeCell ref="M47:N47"/>
    <mergeCell ref="M50:N50"/>
    <mergeCell ref="M48:N48"/>
    <mergeCell ref="M49:N49"/>
    <mergeCell ref="B42:C42"/>
    <mergeCell ref="D42:J42"/>
    <mergeCell ref="K47:L47"/>
    <mergeCell ref="M46:N46"/>
    <mergeCell ref="B45:C45"/>
    <mergeCell ref="M45:N45"/>
    <mergeCell ref="B46:C46"/>
    <mergeCell ref="B43:C43"/>
    <mergeCell ref="D43:E43"/>
    <mergeCell ref="I43:J43"/>
    <mergeCell ref="K43:L43"/>
    <mergeCell ref="K46:L46"/>
    <mergeCell ref="B44:C44"/>
    <mergeCell ref="D44:E44"/>
    <mergeCell ref="I44:J44"/>
    <mergeCell ref="K42:L42"/>
    <mergeCell ref="M42:N42"/>
    <mergeCell ref="M43:N43"/>
    <mergeCell ref="M44:N44"/>
    <mergeCell ref="M28:N28"/>
    <mergeCell ref="B26:C26"/>
    <mergeCell ref="K27:L27"/>
    <mergeCell ref="M27:N27"/>
    <mergeCell ref="B36:D36"/>
    <mergeCell ref="I32:J32"/>
    <mergeCell ref="D31:E31"/>
    <mergeCell ref="I31:J31"/>
    <mergeCell ref="B32:C32"/>
    <mergeCell ref="B27:C27"/>
    <mergeCell ref="D27:E27"/>
    <mergeCell ref="I27:J27"/>
    <mergeCell ref="I30:J30"/>
    <mergeCell ref="B30:C30"/>
    <mergeCell ref="I29:J29"/>
    <mergeCell ref="M33:N33"/>
    <mergeCell ref="D32:E32"/>
    <mergeCell ref="K30:L30"/>
    <mergeCell ref="M30:N30"/>
    <mergeCell ref="M32:N32"/>
    <mergeCell ref="B29:C29"/>
    <mergeCell ref="D29:E29"/>
    <mergeCell ref="M31:N31"/>
    <mergeCell ref="B31:C31"/>
    <mergeCell ref="K29:L29"/>
    <mergeCell ref="M29:N29"/>
    <mergeCell ref="D30:E30"/>
    <mergeCell ref="D24:E24"/>
    <mergeCell ref="I24:J24"/>
    <mergeCell ref="K24:L24"/>
    <mergeCell ref="M24:N24"/>
    <mergeCell ref="I26:J26"/>
    <mergeCell ref="I25:J25"/>
    <mergeCell ref="K25:L25"/>
    <mergeCell ref="M25:N25"/>
    <mergeCell ref="D33:E33"/>
    <mergeCell ref="I33:J33"/>
    <mergeCell ref="K33:L33"/>
    <mergeCell ref="B28:C28"/>
    <mergeCell ref="K28:L28"/>
    <mergeCell ref="B33:C33"/>
    <mergeCell ref="K31:L31"/>
    <mergeCell ref="D28:E28"/>
    <mergeCell ref="I28:J28"/>
    <mergeCell ref="K32:L32"/>
    <mergeCell ref="K26:L26"/>
    <mergeCell ref="M26:N26"/>
    <mergeCell ref="D26:E26"/>
    <mergeCell ref="B24:C24"/>
    <mergeCell ref="B25:C25"/>
    <mergeCell ref="D25:E25"/>
    <mergeCell ref="M17:N17"/>
    <mergeCell ref="B18:D18"/>
    <mergeCell ref="B23:C23"/>
    <mergeCell ref="D23:J23"/>
    <mergeCell ref="K23:L23"/>
    <mergeCell ref="M23:N23"/>
    <mergeCell ref="B17:C17"/>
    <mergeCell ref="D17:E17"/>
    <mergeCell ref="I17:J17"/>
    <mergeCell ref="K17:L17"/>
    <mergeCell ref="M15:N15"/>
    <mergeCell ref="B16:C16"/>
    <mergeCell ref="D16:E16"/>
    <mergeCell ref="I16:J16"/>
    <mergeCell ref="K16:L16"/>
    <mergeCell ref="M16:N16"/>
    <mergeCell ref="B15:C15"/>
    <mergeCell ref="D15:E15"/>
    <mergeCell ref="I15:J15"/>
    <mergeCell ref="K15:L15"/>
    <mergeCell ref="B14:C14"/>
    <mergeCell ref="D14:E14"/>
    <mergeCell ref="I14:J14"/>
    <mergeCell ref="K14:L14"/>
    <mergeCell ref="M14:N14"/>
    <mergeCell ref="B13:C13"/>
    <mergeCell ref="D13:E13"/>
    <mergeCell ref="I13:J13"/>
    <mergeCell ref="B12:C12"/>
    <mergeCell ref="D12:J12"/>
    <mergeCell ref="K12:L12"/>
    <mergeCell ref="M12:N12"/>
    <mergeCell ref="B9:C9"/>
    <mergeCell ref="M13:N13"/>
    <mergeCell ref="D6:E6"/>
    <mergeCell ref="I6:J6"/>
    <mergeCell ref="K13:L13"/>
    <mergeCell ref="K7:L7"/>
    <mergeCell ref="D8:E8"/>
    <mergeCell ref="I8:J8"/>
    <mergeCell ref="K8:L8"/>
    <mergeCell ref="D7:E7"/>
    <mergeCell ref="I7:J7"/>
    <mergeCell ref="F58:J58"/>
    <mergeCell ref="B5:C5"/>
    <mergeCell ref="D5:E5"/>
    <mergeCell ref="I5:J5"/>
    <mergeCell ref="B7:C7"/>
    <mergeCell ref="D9:E9"/>
    <mergeCell ref="I9:J9"/>
    <mergeCell ref="I41:N41"/>
    <mergeCell ref="K5:L5"/>
    <mergeCell ref="B6:C6"/>
    <mergeCell ref="M5:N5"/>
    <mergeCell ref="K6:L6"/>
    <mergeCell ref="M6:N6"/>
    <mergeCell ref="K9:L9"/>
    <mergeCell ref="M7:N7"/>
    <mergeCell ref="M8:N8"/>
    <mergeCell ref="M9:N9"/>
    <mergeCell ref="B89:C89"/>
    <mergeCell ref="D89:E89"/>
    <mergeCell ref="I89:J89"/>
    <mergeCell ref="B8:C8"/>
    <mergeCell ref="A1:N1"/>
    <mergeCell ref="L2:N2"/>
    <mergeCell ref="B4:C4"/>
    <mergeCell ref="D4:J4"/>
    <mergeCell ref="K4:L4"/>
    <mergeCell ref="M4:N4"/>
    <mergeCell ref="B104:C104"/>
    <mergeCell ref="D104:E104"/>
    <mergeCell ref="D102:E102"/>
    <mergeCell ref="D103:E103"/>
    <mergeCell ref="K89:L89"/>
    <mergeCell ref="M89:N89"/>
    <mergeCell ref="B93:D93"/>
    <mergeCell ref="B90:C90"/>
    <mergeCell ref="D90:E90"/>
    <mergeCell ref="I90:J90"/>
    <mergeCell ref="I102:J102"/>
    <mergeCell ref="I103:J103"/>
    <mergeCell ref="K90:L90"/>
    <mergeCell ref="M90:N90"/>
    <mergeCell ref="B101:C101"/>
    <mergeCell ref="D101:E101"/>
    <mergeCell ref="B102:C102"/>
    <mergeCell ref="B103:C103"/>
    <mergeCell ref="I104:J104"/>
    <mergeCell ref="K101:L101"/>
    <mergeCell ref="K102:L102"/>
    <mergeCell ref="K103:L103"/>
    <mergeCell ref="K104:L104"/>
    <mergeCell ref="M101:N101"/>
    <mergeCell ref="M102:N102"/>
    <mergeCell ref="M103:N103"/>
    <mergeCell ref="M104:N104"/>
    <mergeCell ref="I101:J101"/>
    <mergeCell ref="B134:C134"/>
    <mergeCell ref="D134:J134"/>
    <mergeCell ref="K134:L134"/>
    <mergeCell ref="M134:N134"/>
    <mergeCell ref="B135:C135"/>
    <mergeCell ref="D135:E135"/>
    <mergeCell ref="I135:J135"/>
    <mergeCell ref="K135:L135"/>
    <mergeCell ref="M135:N135"/>
    <mergeCell ref="B136:C136"/>
    <mergeCell ref="D136:E136"/>
    <mergeCell ref="I136:J136"/>
    <mergeCell ref="K136:L136"/>
    <mergeCell ref="M136:N136"/>
    <mergeCell ref="B137:C137"/>
    <mergeCell ref="D137:E137"/>
    <mergeCell ref="I137:J137"/>
    <mergeCell ref="K137:L137"/>
    <mergeCell ref="M137:N137"/>
    <mergeCell ref="B138:C138"/>
    <mergeCell ref="D138:E138"/>
    <mergeCell ref="I138:J138"/>
    <mergeCell ref="K138:L138"/>
    <mergeCell ref="M138:N138"/>
    <mergeCell ref="B139:C139"/>
    <mergeCell ref="D139:E139"/>
    <mergeCell ref="I139:J139"/>
    <mergeCell ref="K139:L139"/>
    <mergeCell ref="M139:N139"/>
    <mergeCell ref="B142:D142"/>
    <mergeCell ref="B140:C140"/>
    <mergeCell ref="D140:E140"/>
    <mergeCell ref="I140:J140"/>
    <mergeCell ref="K140:L140"/>
    <mergeCell ref="M140:N140"/>
  </mergeCells>
  <printOptions/>
  <pageMargins left="0.43" right="0.51" top="0.74" bottom="0.79" header="0.5118110236220472" footer="0.5118110236220472"/>
  <pageSetup orientation="portrait" paperSize="9" scale="67" r:id="rId1"/>
  <rowBreaks count="1" manualBreakCount="1">
    <brk id="9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L12"/>
  <sheetViews>
    <sheetView zoomScalePageLayoutView="0" workbookViewId="0" topLeftCell="A1">
      <pane xSplit="1" ySplit="2" topLeftCell="B9" activePane="bottomRight" state="frozen"/>
      <selection pane="topLeft" activeCell="A1" sqref="A1"/>
      <selection pane="topRight" activeCell="B1" sqref="B1"/>
      <selection pane="bottomLeft" activeCell="A2" sqref="A2"/>
      <selection pane="bottomRight" activeCell="AC12" sqref="AC12:AE12"/>
    </sheetView>
  </sheetViews>
  <sheetFormatPr defaultColWidth="9.140625" defaultRowHeight="15"/>
  <cols>
    <col min="1" max="1" width="24.57421875" style="19" customWidth="1"/>
    <col min="2" max="3" width="4.421875" style="19" customWidth="1"/>
    <col min="4" max="4" width="3.57421875" style="19" customWidth="1"/>
    <col min="5" max="31" width="4.421875" style="19" customWidth="1"/>
    <col min="32" max="37" width="5.8515625" style="19" customWidth="1"/>
    <col min="38" max="38" width="7.421875" style="19" customWidth="1"/>
    <col min="39" max="16384" width="9.00390625" style="19" customWidth="1"/>
  </cols>
  <sheetData>
    <row r="1" spans="1:31" ht="88.5" customHeight="1">
      <c r="A1" s="40"/>
      <c r="B1" s="113" t="s">
        <v>87</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row>
    <row r="2" spans="1:38" s="17" customFormat="1" ht="32.25" customHeight="1">
      <c r="A2" s="14"/>
      <c r="B2" s="115" t="s">
        <v>62</v>
      </c>
      <c r="C2" s="116"/>
      <c r="D2" s="117"/>
      <c r="E2" s="115" t="s">
        <v>69</v>
      </c>
      <c r="F2" s="116"/>
      <c r="G2" s="117"/>
      <c r="H2" s="115" t="s">
        <v>67</v>
      </c>
      <c r="I2" s="116"/>
      <c r="J2" s="117"/>
      <c r="K2" s="115" t="s">
        <v>63</v>
      </c>
      <c r="L2" s="116"/>
      <c r="M2" s="117"/>
      <c r="N2" s="115" t="s">
        <v>70</v>
      </c>
      <c r="O2" s="116"/>
      <c r="P2" s="117"/>
      <c r="Q2" s="115" t="s">
        <v>64</v>
      </c>
      <c r="R2" s="116"/>
      <c r="S2" s="117"/>
      <c r="T2" s="115" t="s">
        <v>37</v>
      </c>
      <c r="U2" s="116"/>
      <c r="V2" s="117"/>
      <c r="W2" s="115" t="s">
        <v>65</v>
      </c>
      <c r="X2" s="116"/>
      <c r="Y2" s="117"/>
      <c r="Z2" s="115" t="s">
        <v>66</v>
      </c>
      <c r="AA2" s="116"/>
      <c r="AB2" s="117"/>
      <c r="AC2" s="118" t="s">
        <v>68</v>
      </c>
      <c r="AD2" s="118"/>
      <c r="AE2" s="118"/>
      <c r="AF2" s="34" t="s">
        <v>77</v>
      </c>
      <c r="AG2" s="34" t="s">
        <v>78</v>
      </c>
      <c r="AH2" s="34" t="s">
        <v>79</v>
      </c>
      <c r="AI2" s="34" t="s">
        <v>80</v>
      </c>
      <c r="AJ2" s="34" t="s">
        <v>81</v>
      </c>
      <c r="AK2" s="34" t="s">
        <v>83</v>
      </c>
      <c r="AL2" s="34" t="s">
        <v>82</v>
      </c>
    </row>
    <row r="3" spans="1:38" ht="35.25" customHeight="1">
      <c r="A3" s="41" t="s">
        <v>62</v>
      </c>
      <c r="B3" s="119"/>
      <c r="C3" s="120"/>
      <c r="D3" s="121"/>
      <c r="E3" s="36">
        <v>5</v>
      </c>
      <c r="F3" s="35" t="str">
        <f>IF(E3="","",IF(E3&gt;G3,"○",IF(E3&lt;G3,"●","△")))</f>
        <v>○</v>
      </c>
      <c r="G3" s="37">
        <v>0</v>
      </c>
      <c r="H3" s="36"/>
      <c r="I3" s="35">
        <f>IF(H3="","",IF(H3&gt;J3,"○",IF(H3&lt;J3,"●","△")))</f>
      </c>
      <c r="J3" s="37"/>
      <c r="K3" s="36"/>
      <c r="L3" s="35">
        <f>IF(K3="","",IF(K3&gt;M3,"○",IF(K3&lt;M3,"●","△")))</f>
      </c>
      <c r="M3" s="37"/>
      <c r="N3" s="36"/>
      <c r="O3" s="35">
        <f>IF(N3="","",IF(N3&gt;P3,"○",IF(N3&lt;P3,"●","△")))</f>
      </c>
      <c r="P3" s="37"/>
      <c r="Q3" s="36">
        <v>3</v>
      </c>
      <c r="R3" s="35" t="str">
        <f>IF(Q3="","",IF(Q3&gt;S3,"○",IF(Q3&lt;S3,"●","△")))</f>
        <v>○</v>
      </c>
      <c r="S3" s="37">
        <v>0</v>
      </c>
      <c r="T3" s="36">
        <v>0</v>
      </c>
      <c r="U3" s="35" t="str">
        <f>IF(T3="","",IF(T3&gt;V3,"○",IF(T3&lt;V3,"●","△")))</f>
        <v>●</v>
      </c>
      <c r="V3" s="37">
        <v>1</v>
      </c>
      <c r="W3" s="36"/>
      <c r="X3" s="35">
        <f>IF(W3="","",IF(W3&gt;Y3,"○",IF(W3&lt;Y3,"●","△")))</f>
      </c>
      <c r="Y3" s="37"/>
      <c r="Z3" s="36">
        <v>17</v>
      </c>
      <c r="AA3" s="35" t="str">
        <f>IF(Z3="","",IF(Z3&gt;AB3,"○",IF(Z3&lt;AB3,"●","△")))</f>
        <v>○</v>
      </c>
      <c r="AB3" s="37">
        <v>0</v>
      </c>
      <c r="AC3" s="36"/>
      <c r="AD3" s="35">
        <f>IF(AC3="","",IF(AC3&gt;AE3,"○",IF(AC3&lt;AE3,"●","△")))</f>
      </c>
      <c r="AE3" s="37"/>
      <c r="AF3" s="38">
        <f>COUNTIF($B3:$AE3,"○")</f>
        <v>3</v>
      </c>
      <c r="AG3" s="38">
        <f>COUNTIF($B3:$AE3,"●")</f>
        <v>1</v>
      </c>
      <c r="AH3" s="38">
        <f>COUNTIF($B3:$AE3,"△")</f>
        <v>0</v>
      </c>
      <c r="AI3" s="38">
        <f>E3+H3+K3+N3+Q3+T3+W3+Z3+AC3</f>
        <v>25</v>
      </c>
      <c r="AJ3" s="38">
        <f>B3+G3+J3+M3+P3+S3+V3+Y3+AB3+AE3</f>
        <v>1</v>
      </c>
      <c r="AK3" s="38">
        <f>AI3-AJ3</f>
        <v>24</v>
      </c>
      <c r="AL3" s="38">
        <f>AF3*3+AH3</f>
        <v>9</v>
      </c>
    </row>
    <row r="4" spans="1:38" ht="35.25" customHeight="1">
      <c r="A4" s="41" t="s">
        <v>69</v>
      </c>
      <c r="B4" s="36">
        <v>0</v>
      </c>
      <c r="C4" s="35" t="str">
        <f aca="true" t="shared" si="0" ref="C4:C12">IF(B4="","",IF(B4&gt;D4,"○",IF(B4&lt;D4,"●","△")))</f>
        <v>●</v>
      </c>
      <c r="D4" s="37">
        <v>5</v>
      </c>
      <c r="E4" s="119"/>
      <c r="F4" s="120"/>
      <c r="G4" s="121"/>
      <c r="H4" s="36">
        <v>0</v>
      </c>
      <c r="I4" s="35" t="str">
        <f>IF(H4="","",IF(H4&gt;J4,"○",IF(H4&lt;J4,"●","△")))</f>
        <v>●</v>
      </c>
      <c r="J4" s="37">
        <v>3</v>
      </c>
      <c r="K4" s="36"/>
      <c r="L4" s="35">
        <f aca="true" t="shared" si="1" ref="L4:L12">IF(K4="","",IF(K4&gt;M4,"○",IF(K4&lt;M4,"●","△")))</f>
      </c>
      <c r="M4" s="37"/>
      <c r="N4" s="36"/>
      <c r="O4" s="35">
        <f aca="true" t="shared" si="2" ref="O4:O12">IF(N4="","",IF(N4&gt;P4,"○",IF(N4&lt;P4,"●","△")))</f>
      </c>
      <c r="P4" s="37"/>
      <c r="Q4" s="36">
        <v>0</v>
      </c>
      <c r="R4" s="35" t="str">
        <f aca="true" t="shared" si="3" ref="R4:R12">IF(Q4="","",IF(Q4&gt;S4,"○",IF(Q4&lt;S4,"●","△")))</f>
        <v>●</v>
      </c>
      <c r="S4" s="37">
        <v>5</v>
      </c>
      <c r="T4" s="36"/>
      <c r="U4" s="35">
        <f aca="true" t="shared" si="4" ref="U4:U12">IF(T4="","",IF(T4&gt;V4,"○",IF(T4&lt;V4,"●","△")))</f>
      </c>
      <c r="V4" s="37"/>
      <c r="W4" s="36"/>
      <c r="X4" s="35">
        <f aca="true" t="shared" si="5" ref="X4:X12">IF(W4="","",IF(W4&gt;Y4,"○",IF(W4&lt;Y4,"●","△")))</f>
      </c>
      <c r="Y4" s="37"/>
      <c r="Z4" s="36"/>
      <c r="AA4" s="35">
        <f aca="true" t="shared" si="6" ref="AA4:AA12">IF(Z4="","",IF(Z4&gt;AB4,"○",IF(Z4&lt;AB4,"●","△")))</f>
      </c>
      <c r="AB4" s="37"/>
      <c r="AC4" s="36">
        <v>0</v>
      </c>
      <c r="AD4" s="35" t="str">
        <f aca="true" t="shared" si="7" ref="AD4:AD11">IF(AC4="","",IF(AC4&gt;AE4,"○",IF(AC4&lt;AE4,"●","△")))</f>
        <v>●</v>
      </c>
      <c r="AE4" s="37">
        <v>5</v>
      </c>
      <c r="AF4" s="38">
        <f aca="true" t="shared" si="8" ref="AF4:AF12">COUNTIF(B4:AE4,"○")</f>
        <v>0</v>
      </c>
      <c r="AG4" s="38">
        <f aca="true" t="shared" si="9" ref="AG4:AG12">COUNTIF($B4:$AE4,"●")</f>
        <v>4</v>
      </c>
      <c r="AH4" s="38">
        <f aca="true" t="shared" si="10" ref="AH4:AH12">COUNTIF($B4:$AE4,"△")</f>
        <v>0</v>
      </c>
      <c r="AI4" s="38">
        <f>B4+H4+K4+N4+Q4+T4+W4+Z4+AC4</f>
        <v>0</v>
      </c>
      <c r="AJ4" s="38">
        <f aca="true" t="shared" si="11" ref="AJ4:AJ12">D4+G4+J4+M4+P4+S4+V4+Y4+AB4+AE4</f>
        <v>18</v>
      </c>
      <c r="AK4" s="38">
        <f aca="true" t="shared" si="12" ref="AK4:AK12">AI4-AJ4</f>
        <v>-18</v>
      </c>
      <c r="AL4" s="38">
        <f aca="true" t="shared" si="13" ref="AL4:AL12">AF4*3+AH4</f>
        <v>0</v>
      </c>
    </row>
    <row r="5" spans="1:38" ht="35.25" customHeight="1">
      <c r="A5" s="41" t="s">
        <v>67</v>
      </c>
      <c r="B5" s="36"/>
      <c r="C5" s="35">
        <f t="shared" si="0"/>
      </c>
      <c r="D5" s="37"/>
      <c r="E5" s="36">
        <v>3</v>
      </c>
      <c r="F5" s="35" t="str">
        <f aca="true" t="shared" si="14" ref="F5:F12">IF(E5="","",IF(E5&gt;G5,"○",IF(E5&lt;G5,"●","△")))</f>
        <v>○</v>
      </c>
      <c r="G5" s="37">
        <v>0</v>
      </c>
      <c r="H5" s="119"/>
      <c r="I5" s="120"/>
      <c r="J5" s="121"/>
      <c r="K5" s="36">
        <v>0</v>
      </c>
      <c r="L5" s="35" t="str">
        <f t="shared" si="1"/>
        <v>●</v>
      </c>
      <c r="M5" s="37">
        <v>1</v>
      </c>
      <c r="N5" s="36">
        <v>1</v>
      </c>
      <c r="O5" s="35" t="str">
        <f t="shared" si="2"/>
        <v>○</v>
      </c>
      <c r="P5" s="37">
        <v>0</v>
      </c>
      <c r="Q5" s="36"/>
      <c r="R5" s="35">
        <f t="shared" si="3"/>
      </c>
      <c r="S5" s="37"/>
      <c r="T5" s="36"/>
      <c r="U5" s="35">
        <f t="shared" si="4"/>
      </c>
      <c r="V5" s="37"/>
      <c r="W5" s="36"/>
      <c r="X5" s="35">
        <f t="shared" si="5"/>
      </c>
      <c r="Y5" s="37"/>
      <c r="Z5" s="36"/>
      <c r="AA5" s="35">
        <f t="shared" si="6"/>
      </c>
      <c r="AB5" s="37"/>
      <c r="AC5" s="36">
        <v>1</v>
      </c>
      <c r="AD5" s="35" t="str">
        <f t="shared" si="7"/>
        <v>○</v>
      </c>
      <c r="AE5" s="37">
        <v>0</v>
      </c>
      <c r="AF5" s="38">
        <f t="shared" si="8"/>
        <v>3</v>
      </c>
      <c r="AG5" s="38">
        <f t="shared" si="9"/>
        <v>1</v>
      </c>
      <c r="AH5" s="38">
        <f t="shared" si="10"/>
        <v>0</v>
      </c>
      <c r="AI5" s="38">
        <f>E5+B5+K5+N5+Q5+T5+W5+Z5+AC5</f>
        <v>5</v>
      </c>
      <c r="AJ5" s="38">
        <f t="shared" si="11"/>
        <v>1</v>
      </c>
      <c r="AK5" s="38">
        <f t="shared" si="12"/>
        <v>4</v>
      </c>
      <c r="AL5" s="38">
        <f t="shared" si="13"/>
        <v>9</v>
      </c>
    </row>
    <row r="6" spans="1:38" ht="35.25" customHeight="1">
      <c r="A6" s="41" t="s">
        <v>63</v>
      </c>
      <c r="B6" s="36"/>
      <c r="C6" s="35">
        <f t="shared" si="0"/>
      </c>
      <c r="D6" s="37"/>
      <c r="E6" s="36"/>
      <c r="F6" s="35">
        <f t="shared" si="14"/>
      </c>
      <c r="G6" s="37"/>
      <c r="H6" s="36">
        <v>1</v>
      </c>
      <c r="I6" s="35" t="str">
        <f aca="true" t="shared" si="15" ref="I6:I12">IF(H6="","",IF(H6&gt;J6,"○",IF(H6&lt;J6,"●","△")))</f>
        <v>○</v>
      </c>
      <c r="J6" s="37">
        <v>0</v>
      </c>
      <c r="K6" s="119"/>
      <c r="L6" s="120"/>
      <c r="M6" s="121"/>
      <c r="N6" s="36">
        <v>2</v>
      </c>
      <c r="O6" s="35" t="str">
        <f t="shared" si="2"/>
        <v>○</v>
      </c>
      <c r="P6" s="37">
        <v>0</v>
      </c>
      <c r="Q6" s="36"/>
      <c r="R6" s="35">
        <f t="shared" si="3"/>
      </c>
      <c r="S6" s="37"/>
      <c r="T6" s="36"/>
      <c r="U6" s="35">
        <f t="shared" si="4"/>
      </c>
      <c r="V6" s="37"/>
      <c r="W6" s="36">
        <v>5</v>
      </c>
      <c r="X6" s="35" t="str">
        <f t="shared" si="5"/>
        <v>○</v>
      </c>
      <c r="Y6" s="37">
        <v>0</v>
      </c>
      <c r="Z6" s="36">
        <v>5</v>
      </c>
      <c r="AA6" s="35" t="str">
        <f t="shared" si="6"/>
        <v>○</v>
      </c>
      <c r="AB6" s="37">
        <v>0</v>
      </c>
      <c r="AC6" s="36"/>
      <c r="AD6" s="35">
        <f t="shared" si="7"/>
      </c>
      <c r="AE6" s="37"/>
      <c r="AF6" s="38">
        <f t="shared" si="8"/>
        <v>4</v>
      </c>
      <c r="AG6" s="38">
        <f t="shared" si="9"/>
        <v>0</v>
      </c>
      <c r="AH6" s="38">
        <f t="shared" si="10"/>
        <v>0</v>
      </c>
      <c r="AI6" s="38">
        <f>E6+H6+B6+N6+Q6+T6+W6+Z6+AC6</f>
        <v>13</v>
      </c>
      <c r="AJ6" s="38">
        <f t="shared" si="11"/>
        <v>0</v>
      </c>
      <c r="AK6" s="38">
        <f t="shared" si="12"/>
        <v>13</v>
      </c>
      <c r="AL6" s="38">
        <f t="shared" si="13"/>
        <v>12</v>
      </c>
    </row>
    <row r="7" spans="1:38" ht="35.25" customHeight="1">
      <c r="A7" s="41" t="s">
        <v>70</v>
      </c>
      <c r="B7" s="36"/>
      <c r="C7" s="35">
        <f t="shared" si="0"/>
      </c>
      <c r="D7" s="37"/>
      <c r="E7" s="36"/>
      <c r="F7" s="35">
        <f t="shared" si="14"/>
      </c>
      <c r="G7" s="37"/>
      <c r="H7" s="36">
        <v>0</v>
      </c>
      <c r="I7" s="35" t="str">
        <f t="shared" si="15"/>
        <v>●</v>
      </c>
      <c r="J7" s="37">
        <v>1</v>
      </c>
      <c r="K7" s="36">
        <v>0</v>
      </c>
      <c r="L7" s="35" t="str">
        <f t="shared" si="1"/>
        <v>●</v>
      </c>
      <c r="M7" s="37">
        <v>2</v>
      </c>
      <c r="N7" s="119"/>
      <c r="O7" s="120"/>
      <c r="P7" s="121"/>
      <c r="Q7" s="36">
        <v>2</v>
      </c>
      <c r="R7" s="35" t="str">
        <f t="shared" si="3"/>
        <v>○</v>
      </c>
      <c r="S7" s="37">
        <v>0</v>
      </c>
      <c r="T7" s="36"/>
      <c r="U7" s="35">
        <f t="shared" si="4"/>
      </c>
      <c r="V7" s="37"/>
      <c r="W7" s="36">
        <v>1</v>
      </c>
      <c r="X7" s="35" t="str">
        <f t="shared" si="5"/>
        <v>△</v>
      </c>
      <c r="Y7" s="37">
        <v>1</v>
      </c>
      <c r="Z7" s="36"/>
      <c r="AA7" s="35">
        <f t="shared" si="6"/>
      </c>
      <c r="AB7" s="37"/>
      <c r="AC7" s="36"/>
      <c r="AD7" s="35">
        <f t="shared" si="7"/>
      </c>
      <c r="AE7" s="37"/>
      <c r="AF7" s="38">
        <f t="shared" si="8"/>
        <v>1</v>
      </c>
      <c r="AG7" s="38">
        <f t="shared" si="9"/>
        <v>2</v>
      </c>
      <c r="AH7" s="38">
        <f t="shared" si="10"/>
        <v>1</v>
      </c>
      <c r="AI7" s="38">
        <f>E7+H7+K7+B7+Q7+T7+W7+Z7+AC7</f>
        <v>3</v>
      </c>
      <c r="AJ7" s="38">
        <f t="shared" si="11"/>
        <v>4</v>
      </c>
      <c r="AK7" s="38">
        <f t="shared" si="12"/>
        <v>-1</v>
      </c>
      <c r="AL7" s="38">
        <f t="shared" si="13"/>
        <v>4</v>
      </c>
    </row>
    <row r="8" spans="1:38" ht="35.25" customHeight="1">
      <c r="A8" s="41" t="s">
        <v>64</v>
      </c>
      <c r="B8" s="36">
        <v>0</v>
      </c>
      <c r="C8" s="35" t="str">
        <f t="shared" si="0"/>
        <v>●</v>
      </c>
      <c r="D8" s="37">
        <v>3</v>
      </c>
      <c r="E8" s="36">
        <v>5</v>
      </c>
      <c r="F8" s="35" t="str">
        <f t="shared" si="14"/>
        <v>○</v>
      </c>
      <c r="G8" s="37">
        <v>0</v>
      </c>
      <c r="H8" s="36"/>
      <c r="I8" s="35">
        <f t="shared" si="15"/>
      </c>
      <c r="J8" s="37"/>
      <c r="K8" s="36"/>
      <c r="L8" s="35">
        <f t="shared" si="1"/>
      </c>
      <c r="M8" s="37"/>
      <c r="N8" s="36">
        <v>0</v>
      </c>
      <c r="O8" s="35" t="str">
        <f t="shared" si="2"/>
        <v>●</v>
      </c>
      <c r="P8" s="37">
        <v>2</v>
      </c>
      <c r="Q8" s="119"/>
      <c r="R8" s="120"/>
      <c r="S8" s="121"/>
      <c r="T8" s="36"/>
      <c r="U8" s="35">
        <f t="shared" si="4"/>
      </c>
      <c r="V8" s="37"/>
      <c r="W8" s="36"/>
      <c r="X8" s="35">
        <f t="shared" si="5"/>
      </c>
      <c r="Y8" s="37"/>
      <c r="Z8" s="36"/>
      <c r="AA8" s="35">
        <f t="shared" si="6"/>
      </c>
      <c r="AB8" s="37"/>
      <c r="AC8" s="36">
        <v>3</v>
      </c>
      <c r="AD8" s="35" t="str">
        <f t="shared" si="7"/>
        <v>△</v>
      </c>
      <c r="AE8" s="37">
        <v>3</v>
      </c>
      <c r="AF8" s="38">
        <f t="shared" si="8"/>
        <v>1</v>
      </c>
      <c r="AG8" s="38">
        <f t="shared" si="9"/>
        <v>2</v>
      </c>
      <c r="AH8" s="38">
        <f t="shared" si="10"/>
        <v>1</v>
      </c>
      <c r="AI8" s="38">
        <f>E8+H8+K8+N8+B8+T8+W8+Z8+AC8</f>
        <v>8</v>
      </c>
      <c r="AJ8" s="38">
        <f t="shared" si="11"/>
        <v>8</v>
      </c>
      <c r="AK8" s="38">
        <f t="shared" si="12"/>
        <v>0</v>
      </c>
      <c r="AL8" s="38">
        <f t="shared" si="13"/>
        <v>4</v>
      </c>
    </row>
    <row r="9" spans="1:38" ht="35.25" customHeight="1">
      <c r="A9" s="41" t="s">
        <v>37</v>
      </c>
      <c r="B9" s="36">
        <v>1</v>
      </c>
      <c r="C9" s="35" t="str">
        <f t="shared" si="0"/>
        <v>○</v>
      </c>
      <c r="D9" s="37">
        <v>0</v>
      </c>
      <c r="E9" s="36"/>
      <c r="F9" s="35">
        <f t="shared" si="14"/>
      </c>
      <c r="G9" s="37"/>
      <c r="H9" s="36"/>
      <c r="I9" s="35">
        <f t="shared" si="15"/>
      </c>
      <c r="J9" s="37"/>
      <c r="K9" s="36"/>
      <c r="L9" s="35">
        <f t="shared" si="1"/>
      </c>
      <c r="M9" s="37"/>
      <c r="N9" s="36"/>
      <c r="O9" s="35">
        <f t="shared" si="2"/>
      </c>
      <c r="P9" s="37"/>
      <c r="Q9" s="36"/>
      <c r="R9" s="35">
        <f t="shared" si="3"/>
      </c>
      <c r="S9" s="37"/>
      <c r="T9" s="119"/>
      <c r="U9" s="120"/>
      <c r="V9" s="121"/>
      <c r="W9" s="36">
        <v>4</v>
      </c>
      <c r="X9" s="35" t="str">
        <f t="shared" si="5"/>
        <v>○</v>
      </c>
      <c r="Y9" s="37">
        <v>0</v>
      </c>
      <c r="Z9" s="36"/>
      <c r="AA9" s="35">
        <f t="shared" si="6"/>
      </c>
      <c r="AB9" s="37"/>
      <c r="AC9" s="36"/>
      <c r="AD9" s="35">
        <f t="shared" si="7"/>
      </c>
      <c r="AE9" s="37"/>
      <c r="AF9" s="38">
        <f t="shared" si="8"/>
        <v>2</v>
      </c>
      <c r="AG9" s="38">
        <f t="shared" si="9"/>
        <v>0</v>
      </c>
      <c r="AH9" s="38">
        <f t="shared" si="10"/>
        <v>0</v>
      </c>
      <c r="AI9" s="38">
        <f>E9+H9+K9+N9+Q9+B9+W9+Z9+AC9</f>
        <v>5</v>
      </c>
      <c r="AJ9" s="38">
        <f t="shared" si="11"/>
        <v>0</v>
      </c>
      <c r="AK9" s="38">
        <f t="shared" si="12"/>
        <v>5</v>
      </c>
      <c r="AL9" s="38">
        <f t="shared" si="13"/>
        <v>6</v>
      </c>
    </row>
    <row r="10" spans="1:38" ht="35.25" customHeight="1">
      <c r="A10" s="41" t="s">
        <v>65</v>
      </c>
      <c r="B10" s="36"/>
      <c r="C10" s="35">
        <f t="shared" si="0"/>
      </c>
      <c r="D10" s="37"/>
      <c r="E10" s="36"/>
      <c r="F10" s="35">
        <f t="shared" si="14"/>
      </c>
      <c r="G10" s="37"/>
      <c r="H10" s="36"/>
      <c r="I10" s="35">
        <f t="shared" si="15"/>
      </c>
      <c r="J10" s="37"/>
      <c r="K10" s="36">
        <v>0</v>
      </c>
      <c r="L10" s="35" t="str">
        <f t="shared" si="1"/>
        <v>●</v>
      </c>
      <c r="M10" s="37">
        <v>5</v>
      </c>
      <c r="N10" s="36">
        <v>1</v>
      </c>
      <c r="O10" s="35" t="str">
        <f t="shared" si="2"/>
        <v>△</v>
      </c>
      <c r="P10" s="37">
        <v>1</v>
      </c>
      <c r="Q10" s="36"/>
      <c r="R10" s="35">
        <f t="shared" si="3"/>
      </c>
      <c r="S10" s="37"/>
      <c r="T10" s="36">
        <v>0</v>
      </c>
      <c r="U10" s="35" t="str">
        <f t="shared" si="4"/>
        <v>●</v>
      </c>
      <c r="V10" s="37">
        <v>4</v>
      </c>
      <c r="W10" s="119"/>
      <c r="X10" s="120"/>
      <c r="Y10" s="121"/>
      <c r="Z10" s="36"/>
      <c r="AA10" s="35">
        <f t="shared" si="6"/>
      </c>
      <c r="AB10" s="37"/>
      <c r="AC10" s="36">
        <v>0</v>
      </c>
      <c r="AD10" s="35" t="str">
        <f>IF(AC10="","",IF(AC10&gt;AE10,"○",IF(AC10&lt;AE10,"●","△")))</f>
        <v>●</v>
      </c>
      <c r="AE10" s="37">
        <v>5</v>
      </c>
      <c r="AF10" s="38">
        <f t="shared" si="8"/>
        <v>0</v>
      </c>
      <c r="AG10" s="38">
        <f t="shared" si="9"/>
        <v>3</v>
      </c>
      <c r="AH10" s="38">
        <f t="shared" si="10"/>
        <v>1</v>
      </c>
      <c r="AI10" s="38">
        <f>E10+H10+K10+N10+Q10+T10+W10+Z10+AC10</f>
        <v>1</v>
      </c>
      <c r="AJ10" s="38">
        <f t="shared" si="11"/>
        <v>15</v>
      </c>
      <c r="AK10" s="38">
        <f t="shared" si="12"/>
        <v>-14</v>
      </c>
      <c r="AL10" s="38">
        <f t="shared" si="13"/>
        <v>1</v>
      </c>
    </row>
    <row r="11" spans="1:38" ht="35.25" customHeight="1">
      <c r="A11" s="41" t="s">
        <v>66</v>
      </c>
      <c r="B11" s="36">
        <v>0</v>
      </c>
      <c r="C11" s="35" t="str">
        <f t="shared" si="0"/>
        <v>●</v>
      </c>
      <c r="D11" s="43">
        <v>17</v>
      </c>
      <c r="E11" s="36"/>
      <c r="F11" s="35">
        <f t="shared" si="14"/>
      </c>
      <c r="G11" s="37"/>
      <c r="H11" s="36"/>
      <c r="I11" s="35">
        <f t="shared" si="15"/>
      </c>
      <c r="J11" s="37"/>
      <c r="K11" s="36">
        <v>0</v>
      </c>
      <c r="L11" s="35" t="str">
        <f t="shared" si="1"/>
        <v>●</v>
      </c>
      <c r="M11" s="37">
        <v>5</v>
      </c>
      <c r="N11" s="36"/>
      <c r="O11" s="35">
        <f t="shared" si="2"/>
      </c>
      <c r="P11" s="37"/>
      <c r="Q11" s="36"/>
      <c r="R11" s="35">
        <f t="shared" si="3"/>
      </c>
      <c r="S11" s="37"/>
      <c r="T11" s="36"/>
      <c r="U11" s="35">
        <f t="shared" si="4"/>
      </c>
      <c r="V11" s="37"/>
      <c r="W11" s="36"/>
      <c r="X11" s="35">
        <f t="shared" si="5"/>
      </c>
      <c r="Y11" s="37"/>
      <c r="Z11" s="119"/>
      <c r="AA11" s="120"/>
      <c r="AB11" s="121"/>
      <c r="AC11" s="36"/>
      <c r="AD11" s="35"/>
      <c r="AE11" s="37"/>
      <c r="AF11" s="38">
        <f t="shared" si="8"/>
        <v>0</v>
      </c>
      <c r="AG11" s="38">
        <f t="shared" si="9"/>
        <v>2</v>
      </c>
      <c r="AH11" s="38">
        <f t="shared" si="10"/>
        <v>0</v>
      </c>
      <c r="AI11" s="38">
        <f>E11+H11+K11+N11+Q11+T11+W11+B11+AC11</f>
        <v>0</v>
      </c>
      <c r="AJ11" s="38">
        <f t="shared" si="11"/>
        <v>22</v>
      </c>
      <c r="AK11" s="38">
        <f t="shared" si="12"/>
        <v>-22</v>
      </c>
      <c r="AL11" s="38">
        <f t="shared" si="13"/>
        <v>0</v>
      </c>
    </row>
    <row r="12" spans="1:38" ht="35.25" customHeight="1">
      <c r="A12" s="41" t="s">
        <v>68</v>
      </c>
      <c r="B12" s="36"/>
      <c r="C12" s="35">
        <f t="shared" si="0"/>
      </c>
      <c r="D12" s="37"/>
      <c r="E12" s="36">
        <v>5</v>
      </c>
      <c r="F12" s="35" t="str">
        <f t="shared" si="14"/>
        <v>○</v>
      </c>
      <c r="G12" s="37">
        <v>0</v>
      </c>
      <c r="H12" s="36">
        <v>0</v>
      </c>
      <c r="I12" s="35" t="str">
        <f t="shared" si="15"/>
        <v>●</v>
      </c>
      <c r="J12" s="37">
        <v>1</v>
      </c>
      <c r="K12" s="36"/>
      <c r="L12" s="35">
        <f t="shared" si="1"/>
      </c>
      <c r="M12" s="37"/>
      <c r="N12" s="36"/>
      <c r="O12" s="35">
        <f t="shared" si="2"/>
      </c>
      <c r="P12" s="37"/>
      <c r="Q12" s="36">
        <v>3</v>
      </c>
      <c r="R12" s="35" t="str">
        <f t="shared" si="3"/>
        <v>△</v>
      </c>
      <c r="S12" s="37">
        <v>3</v>
      </c>
      <c r="T12" s="36"/>
      <c r="U12" s="35">
        <f t="shared" si="4"/>
      </c>
      <c r="V12" s="37"/>
      <c r="W12" s="36">
        <v>5</v>
      </c>
      <c r="X12" s="35" t="str">
        <f t="shared" si="5"/>
        <v>○</v>
      </c>
      <c r="Y12" s="37">
        <v>0</v>
      </c>
      <c r="Z12" s="36"/>
      <c r="AA12" s="35">
        <f t="shared" si="6"/>
      </c>
      <c r="AB12" s="37"/>
      <c r="AC12" s="119"/>
      <c r="AD12" s="120"/>
      <c r="AE12" s="121"/>
      <c r="AF12" s="38">
        <f t="shared" si="8"/>
        <v>2</v>
      </c>
      <c r="AG12" s="38">
        <f t="shared" si="9"/>
        <v>1</v>
      </c>
      <c r="AH12" s="38">
        <f t="shared" si="10"/>
        <v>1</v>
      </c>
      <c r="AI12" s="38">
        <f>E12+H12+K12+N12+Q12+T12+W12+Z12+B12</f>
        <v>13</v>
      </c>
      <c r="AJ12" s="38">
        <f t="shared" si="11"/>
        <v>4</v>
      </c>
      <c r="AK12" s="38">
        <f t="shared" si="12"/>
        <v>9</v>
      </c>
      <c r="AL12" s="38">
        <f t="shared" si="13"/>
        <v>7</v>
      </c>
    </row>
  </sheetData>
  <sheetProtection/>
  <mergeCells count="21">
    <mergeCell ref="H5:J5"/>
    <mergeCell ref="K6:M6"/>
    <mergeCell ref="N7:P7"/>
    <mergeCell ref="Q8:S8"/>
    <mergeCell ref="AC12:AE12"/>
    <mergeCell ref="T9:V9"/>
    <mergeCell ref="W10:Y10"/>
    <mergeCell ref="Z11:AB11"/>
    <mergeCell ref="E4:G4"/>
    <mergeCell ref="N2:P2"/>
    <mergeCell ref="Q2:S2"/>
    <mergeCell ref="B2:D2"/>
    <mergeCell ref="E2:G2"/>
    <mergeCell ref="H2:J2"/>
    <mergeCell ref="K2:M2"/>
    <mergeCell ref="B1:AE1"/>
    <mergeCell ref="Z2:AB2"/>
    <mergeCell ref="AC2:AE2"/>
    <mergeCell ref="T2:V2"/>
    <mergeCell ref="W2:Y2"/>
    <mergeCell ref="B3:D3"/>
  </mergeCells>
  <printOptions/>
  <pageMargins left="0.15748031496062992" right="0.11811023622047245" top="0.984251968503937" bottom="0.984251968503937" header="0.5118110236220472" footer="0.5118110236220472"/>
  <pageSetup fitToHeight="1" fitToWidth="1"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R24"/>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27" sqref="E27"/>
    </sheetView>
  </sheetViews>
  <sheetFormatPr defaultColWidth="9.140625" defaultRowHeight="15"/>
  <cols>
    <col min="1" max="1" width="24.00390625" style="19" bestFit="1" customWidth="1"/>
    <col min="2" max="11" width="12.7109375" style="19" customWidth="1"/>
    <col min="12" max="12" width="5.140625" style="19" bestFit="1" customWidth="1"/>
    <col min="13" max="17" width="5.57421875" style="19" bestFit="1" customWidth="1"/>
    <col min="18" max="18" width="6.00390625" style="19" customWidth="1"/>
    <col min="19" max="16384" width="9.00390625" style="19" customWidth="1"/>
  </cols>
  <sheetData>
    <row r="1" spans="1:18" s="17" customFormat="1" ht="42" customHeight="1" hidden="1">
      <c r="A1" s="14"/>
      <c r="B1" s="14" t="s">
        <v>62</v>
      </c>
      <c r="C1" s="14" t="s">
        <v>69</v>
      </c>
      <c r="D1" s="14" t="s">
        <v>67</v>
      </c>
      <c r="E1" s="14" t="s">
        <v>63</v>
      </c>
      <c r="F1" s="14" t="s">
        <v>70</v>
      </c>
      <c r="G1" s="14" t="s">
        <v>64</v>
      </c>
      <c r="H1" s="14" t="s">
        <v>37</v>
      </c>
      <c r="I1" s="14" t="s">
        <v>65</v>
      </c>
      <c r="J1" s="14" t="s">
        <v>66</v>
      </c>
      <c r="K1" s="14" t="s">
        <v>68</v>
      </c>
      <c r="L1" s="61">
        <v>42827</v>
      </c>
      <c r="M1" s="20">
        <v>42841</v>
      </c>
      <c r="N1" s="20">
        <v>42848</v>
      </c>
      <c r="O1" s="20">
        <v>42854</v>
      </c>
      <c r="P1" s="20">
        <v>42861</v>
      </c>
      <c r="Q1" s="20">
        <v>42868</v>
      </c>
      <c r="R1" s="17" t="s">
        <v>71</v>
      </c>
    </row>
    <row r="2" spans="1:18" ht="30" customHeight="1" hidden="1">
      <c r="A2" s="18" t="s">
        <v>62</v>
      </c>
      <c r="B2" s="21"/>
      <c r="C2" s="22">
        <v>42841</v>
      </c>
      <c r="D2" s="22">
        <v>42827</v>
      </c>
      <c r="E2" s="23">
        <v>42826</v>
      </c>
      <c r="F2" s="22">
        <v>42833</v>
      </c>
      <c r="G2" s="22">
        <v>42841</v>
      </c>
      <c r="H2" s="22"/>
      <c r="I2" s="23">
        <v>42826</v>
      </c>
      <c r="J2" s="22">
        <v>42827</v>
      </c>
      <c r="K2" s="22">
        <v>42833</v>
      </c>
      <c r="L2" s="19">
        <f aca="true" t="shared" si="0" ref="L2:Q2">(COUNTIF($B$2:$K$2,L$1)+(COUNTIF($B$2:$B$11,L$1)))</f>
        <v>2</v>
      </c>
      <c r="M2" s="19">
        <f t="shared" si="0"/>
        <v>2</v>
      </c>
      <c r="N2" s="19">
        <f t="shared" si="0"/>
        <v>0</v>
      </c>
      <c r="O2" s="19">
        <f t="shared" si="0"/>
        <v>0</v>
      </c>
      <c r="P2" s="19">
        <f t="shared" si="0"/>
        <v>0</v>
      </c>
      <c r="Q2" s="19">
        <f t="shared" si="0"/>
        <v>0</v>
      </c>
      <c r="R2" s="19">
        <f>SUM(L2:Q2)</f>
        <v>4</v>
      </c>
    </row>
    <row r="3" spans="1:18" ht="30" customHeight="1" hidden="1">
      <c r="A3" s="18" t="s">
        <v>69</v>
      </c>
      <c r="B3" s="22"/>
      <c r="C3" s="21"/>
      <c r="D3" s="22">
        <v>42841</v>
      </c>
      <c r="E3" s="22">
        <v>42833</v>
      </c>
      <c r="F3" s="22">
        <v>42833</v>
      </c>
      <c r="G3" s="22">
        <v>42827</v>
      </c>
      <c r="H3" s="23">
        <v>42826</v>
      </c>
      <c r="I3" s="22"/>
      <c r="J3" s="23">
        <v>42826</v>
      </c>
      <c r="K3" s="22">
        <v>42827</v>
      </c>
      <c r="L3" s="19">
        <f aca="true" t="shared" si="1" ref="L3:Q3">(COUNTIF($B$3:$K$3,L$1)+(COUNTIF($C$2:$C$11,L$1)))</f>
        <v>2</v>
      </c>
      <c r="M3" s="19">
        <f t="shared" si="1"/>
        <v>2</v>
      </c>
      <c r="N3" s="19">
        <f t="shared" si="1"/>
        <v>0</v>
      </c>
      <c r="O3" s="19">
        <f t="shared" si="1"/>
        <v>0</v>
      </c>
      <c r="P3" s="19">
        <f t="shared" si="1"/>
        <v>0</v>
      </c>
      <c r="Q3" s="19">
        <f t="shared" si="1"/>
        <v>0</v>
      </c>
      <c r="R3" s="19">
        <f aca="true" t="shared" si="2" ref="R3:R12">SUM(L3:Q3)</f>
        <v>4</v>
      </c>
    </row>
    <row r="4" spans="1:18" ht="30" customHeight="1" hidden="1">
      <c r="A4" s="18" t="s">
        <v>67</v>
      </c>
      <c r="B4" s="22"/>
      <c r="C4" s="22"/>
      <c r="D4" s="21"/>
      <c r="E4" s="22">
        <v>42827</v>
      </c>
      <c r="F4" s="22"/>
      <c r="G4" s="23">
        <v>42826</v>
      </c>
      <c r="H4" s="22">
        <v>42833</v>
      </c>
      <c r="I4" s="23">
        <v>42826</v>
      </c>
      <c r="J4" s="22">
        <v>42833</v>
      </c>
      <c r="K4" s="22">
        <v>42841</v>
      </c>
      <c r="L4" s="19">
        <f aca="true" t="shared" si="3" ref="L4:Q4">(COUNTIF($B$4:$K$4,L$1)+(COUNTIF($D$2:$D$11,L$1)))</f>
        <v>2</v>
      </c>
      <c r="M4" s="19">
        <f t="shared" si="3"/>
        <v>2</v>
      </c>
      <c r="N4" s="19">
        <f t="shared" si="3"/>
        <v>0</v>
      </c>
      <c r="O4" s="19">
        <f t="shared" si="3"/>
        <v>0</v>
      </c>
      <c r="P4" s="19">
        <f t="shared" si="3"/>
        <v>0</v>
      </c>
      <c r="Q4" s="19">
        <f t="shared" si="3"/>
        <v>0</v>
      </c>
      <c r="R4" s="19">
        <f t="shared" si="2"/>
        <v>4</v>
      </c>
    </row>
    <row r="5" spans="1:18" ht="30" customHeight="1" hidden="1">
      <c r="A5" s="18" t="s">
        <v>63</v>
      </c>
      <c r="B5" s="22"/>
      <c r="C5" s="22"/>
      <c r="D5" s="22"/>
      <c r="E5" s="21"/>
      <c r="F5" s="22">
        <v>42841</v>
      </c>
      <c r="G5" s="23">
        <v>42826</v>
      </c>
      <c r="H5" s="22">
        <v>42833</v>
      </c>
      <c r="I5" s="22"/>
      <c r="J5" s="22">
        <v>42827</v>
      </c>
      <c r="K5" s="22">
        <v>42841</v>
      </c>
      <c r="L5" s="19">
        <f aca="true" t="shared" si="4" ref="L5:Q5">(COUNTIF($B$5:$K$5,L$1)+(COUNTIF($E$2:$E$11,L$1)))</f>
        <v>2</v>
      </c>
      <c r="M5" s="19">
        <f t="shared" si="4"/>
        <v>2</v>
      </c>
      <c r="N5" s="19">
        <f t="shared" si="4"/>
        <v>0</v>
      </c>
      <c r="O5" s="19">
        <f t="shared" si="4"/>
        <v>0</v>
      </c>
      <c r="P5" s="19">
        <f t="shared" si="4"/>
        <v>0</v>
      </c>
      <c r="Q5" s="19">
        <f t="shared" si="4"/>
        <v>0</v>
      </c>
      <c r="R5" s="19">
        <f t="shared" si="2"/>
        <v>4</v>
      </c>
    </row>
    <row r="6" spans="1:18" ht="30" customHeight="1" hidden="1">
      <c r="A6" s="18" t="s">
        <v>70</v>
      </c>
      <c r="B6" s="22"/>
      <c r="C6" s="22"/>
      <c r="D6" s="22"/>
      <c r="E6" s="22"/>
      <c r="F6" s="21"/>
      <c r="G6" s="22">
        <v>42841</v>
      </c>
      <c r="H6" s="22">
        <v>42834</v>
      </c>
      <c r="I6" s="22">
        <v>42848</v>
      </c>
      <c r="J6" s="23">
        <v>42826</v>
      </c>
      <c r="K6" s="23">
        <v>42826</v>
      </c>
      <c r="L6" s="19">
        <f aca="true" t="shared" si="5" ref="L6:Q6">(COUNTIF($B$6:$K$6,L$1)+(COUNTIF($F$2:$F$11,L$1)))</f>
        <v>0</v>
      </c>
      <c r="M6" s="19">
        <f t="shared" si="5"/>
        <v>2</v>
      </c>
      <c r="N6" s="19">
        <f t="shared" si="5"/>
        <v>1</v>
      </c>
      <c r="O6" s="19">
        <f t="shared" si="5"/>
        <v>0</v>
      </c>
      <c r="P6" s="19">
        <f t="shared" si="5"/>
        <v>0</v>
      </c>
      <c r="Q6" s="19">
        <f t="shared" si="5"/>
        <v>0</v>
      </c>
      <c r="R6" s="19">
        <f t="shared" si="2"/>
        <v>3</v>
      </c>
    </row>
    <row r="7" spans="1:18" ht="30" customHeight="1" hidden="1">
      <c r="A7" s="18" t="s">
        <v>64</v>
      </c>
      <c r="B7" s="22"/>
      <c r="C7" s="22"/>
      <c r="D7" s="22"/>
      <c r="E7" s="22"/>
      <c r="F7" s="22"/>
      <c r="G7" s="21"/>
      <c r="H7" s="22"/>
      <c r="I7" s="22">
        <v>42833</v>
      </c>
      <c r="J7" s="22">
        <v>42833</v>
      </c>
      <c r="K7" s="22">
        <v>42827</v>
      </c>
      <c r="L7" s="19">
        <f aca="true" t="shared" si="6" ref="L7:Q7">(COUNTIF($B$7:$K$7,L$1)+(COUNTIF($G$2:$G$11,L$1)))</f>
        <v>2</v>
      </c>
      <c r="M7" s="19">
        <f t="shared" si="6"/>
        <v>2</v>
      </c>
      <c r="N7" s="19">
        <f t="shared" si="6"/>
        <v>0</v>
      </c>
      <c r="O7" s="19">
        <f t="shared" si="6"/>
        <v>0</v>
      </c>
      <c r="P7" s="19">
        <f t="shared" si="6"/>
        <v>0</v>
      </c>
      <c r="Q7" s="19">
        <f t="shared" si="6"/>
        <v>0</v>
      </c>
      <c r="R7" s="19">
        <f t="shared" si="2"/>
        <v>4</v>
      </c>
    </row>
    <row r="8" spans="1:18" ht="30" customHeight="1" hidden="1">
      <c r="A8" s="18" t="s">
        <v>37</v>
      </c>
      <c r="B8" s="22"/>
      <c r="C8" s="22"/>
      <c r="D8" s="22"/>
      <c r="E8" s="22"/>
      <c r="F8" s="22"/>
      <c r="G8" s="22"/>
      <c r="H8" s="21"/>
      <c r="I8" s="22">
        <v>42834</v>
      </c>
      <c r="J8" s="22">
        <v>42848</v>
      </c>
      <c r="K8" s="23">
        <v>42826</v>
      </c>
      <c r="L8" s="19">
        <f aca="true" t="shared" si="7" ref="L8:Q8">(COUNTIF($B$8:$K$8,L$1)+(COUNTIF($H$2:$H$11,L$1)))</f>
        <v>0</v>
      </c>
      <c r="M8" s="19">
        <f t="shared" si="7"/>
        <v>0</v>
      </c>
      <c r="N8" s="19">
        <f t="shared" si="7"/>
        <v>1</v>
      </c>
      <c r="O8" s="19">
        <f t="shared" si="7"/>
        <v>0</v>
      </c>
      <c r="P8" s="19">
        <f t="shared" si="7"/>
        <v>0</v>
      </c>
      <c r="Q8" s="19">
        <f t="shared" si="7"/>
        <v>0</v>
      </c>
      <c r="R8" s="19">
        <f t="shared" si="2"/>
        <v>1</v>
      </c>
    </row>
    <row r="9" spans="1:18" ht="30" customHeight="1" hidden="1">
      <c r="A9" s="18" t="s">
        <v>65</v>
      </c>
      <c r="B9" s="22"/>
      <c r="C9" s="22"/>
      <c r="D9" s="22"/>
      <c r="E9" s="22"/>
      <c r="F9" s="22"/>
      <c r="G9" s="22"/>
      <c r="H9" s="22"/>
      <c r="I9" s="21"/>
      <c r="J9" s="22">
        <v>42834</v>
      </c>
      <c r="K9" s="22">
        <v>42833</v>
      </c>
      <c r="L9" s="19">
        <f aca="true" t="shared" si="8" ref="L9:Q9">(COUNTIF($B$9:$K$9,L$1)+(COUNTIF($I$2:$I$11,L$1)))</f>
        <v>0</v>
      </c>
      <c r="M9" s="19">
        <f t="shared" si="8"/>
        <v>0</v>
      </c>
      <c r="N9" s="19">
        <f t="shared" si="8"/>
        <v>1</v>
      </c>
      <c r="O9" s="19">
        <f t="shared" si="8"/>
        <v>0</v>
      </c>
      <c r="P9" s="19">
        <f t="shared" si="8"/>
        <v>0</v>
      </c>
      <c r="Q9" s="19">
        <f t="shared" si="8"/>
        <v>0</v>
      </c>
      <c r="R9" s="19">
        <f t="shared" si="2"/>
        <v>1</v>
      </c>
    </row>
    <row r="10" spans="1:18" ht="30" customHeight="1" hidden="1">
      <c r="A10" s="18" t="s">
        <v>66</v>
      </c>
      <c r="B10" s="22"/>
      <c r="C10" s="22"/>
      <c r="D10" s="22"/>
      <c r="E10" s="22"/>
      <c r="F10" s="22"/>
      <c r="G10" s="22"/>
      <c r="H10" s="22"/>
      <c r="I10" s="22"/>
      <c r="J10" s="21"/>
      <c r="K10" s="22"/>
      <c r="L10" s="19">
        <f aca="true" t="shared" si="9" ref="L10:Q10">(COUNTIF($B$10:$K$10,L$1)+(COUNTIF($J$2:$J$11,L$1)))</f>
        <v>2</v>
      </c>
      <c r="M10" s="19">
        <f t="shared" si="9"/>
        <v>0</v>
      </c>
      <c r="N10" s="19">
        <f t="shared" si="9"/>
        <v>1</v>
      </c>
      <c r="O10" s="19">
        <f t="shared" si="9"/>
        <v>0</v>
      </c>
      <c r="P10" s="19">
        <f t="shared" si="9"/>
        <v>0</v>
      </c>
      <c r="Q10" s="19">
        <f t="shared" si="9"/>
        <v>0</v>
      </c>
      <c r="R10" s="19">
        <f t="shared" si="2"/>
        <v>3</v>
      </c>
    </row>
    <row r="11" spans="1:18" ht="30" customHeight="1" hidden="1">
      <c r="A11" s="18" t="s">
        <v>68</v>
      </c>
      <c r="B11" s="22"/>
      <c r="C11" s="22"/>
      <c r="D11" s="22"/>
      <c r="E11" s="22"/>
      <c r="F11" s="22"/>
      <c r="G11" s="22"/>
      <c r="H11" s="22"/>
      <c r="I11" s="22"/>
      <c r="J11" s="22"/>
      <c r="K11" s="21"/>
      <c r="L11" s="19">
        <f aca="true" t="shared" si="10" ref="L11:Q11">(COUNTIF($B$11:$K$11,L$1)+(COUNTIF($K$2:$K$11,L$1)))</f>
        <v>2</v>
      </c>
      <c r="M11" s="19">
        <f t="shared" si="10"/>
        <v>2</v>
      </c>
      <c r="N11" s="19">
        <f t="shared" si="10"/>
        <v>0</v>
      </c>
      <c r="O11" s="19">
        <f t="shared" si="10"/>
        <v>0</v>
      </c>
      <c r="P11" s="19">
        <f t="shared" si="10"/>
        <v>0</v>
      </c>
      <c r="Q11" s="19">
        <f t="shared" si="10"/>
        <v>0</v>
      </c>
      <c r="R11" s="19">
        <f t="shared" si="2"/>
        <v>4</v>
      </c>
    </row>
    <row r="12" spans="12:18" ht="13.5" hidden="1">
      <c r="L12" s="19">
        <f aca="true" t="shared" si="11" ref="L12:Q12">SUM(L2:L11)</f>
        <v>14</v>
      </c>
      <c r="M12" s="19">
        <f t="shared" si="11"/>
        <v>14</v>
      </c>
      <c r="N12" s="19">
        <f t="shared" si="11"/>
        <v>4</v>
      </c>
      <c r="O12" s="19">
        <f t="shared" si="11"/>
        <v>0</v>
      </c>
      <c r="P12" s="19">
        <f t="shared" si="11"/>
        <v>0</v>
      </c>
      <c r="Q12" s="19">
        <f t="shared" si="11"/>
        <v>0</v>
      </c>
      <c r="R12" s="19">
        <f t="shared" si="2"/>
        <v>32</v>
      </c>
    </row>
    <row r="13" spans="1:18" s="17" customFormat="1" ht="41.25" customHeight="1">
      <c r="A13" s="14"/>
      <c r="B13" s="14" t="s">
        <v>62</v>
      </c>
      <c r="C13" s="14" t="s">
        <v>69</v>
      </c>
      <c r="D13" s="14" t="s">
        <v>67</v>
      </c>
      <c r="E13" s="14" t="s">
        <v>63</v>
      </c>
      <c r="F13" s="14" t="s">
        <v>70</v>
      </c>
      <c r="G13" s="14" t="s">
        <v>64</v>
      </c>
      <c r="H13" s="14" t="s">
        <v>37</v>
      </c>
      <c r="I13" s="14" t="s">
        <v>65</v>
      </c>
      <c r="J13" s="14" t="s">
        <v>66</v>
      </c>
      <c r="K13" s="14" t="s">
        <v>68</v>
      </c>
      <c r="L13" s="61">
        <v>42827</v>
      </c>
      <c r="M13" s="62">
        <v>42841</v>
      </c>
      <c r="N13" s="66">
        <v>42848</v>
      </c>
      <c r="O13" s="65">
        <v>42854</v>
      </c>
      <c r="P13" s="64">
        <v>42861</v>
      </c>
      <c r="Q13" s="68">
        <v>42868</v>
      </c>
      <c r="R13" s="17" t="s">
        <v>71</v>
      </c>
    </row>
    <row r="14" spans="1:18" ht="30" customHeight="1">
      <c r="A14" s="18" t="s">
        <v>62</v>
      </c>
      <c r="B14" s="21"/>
      <c r="C14" s="26">
        <v>42841</v>
      </c>
      <c r="D14" s="67">
        <v>42868</v>
      </c>
      <c r="E14" s="32">
        <v>42861</v>
      </c>
      <c r="F14" s="63">
        <v>42854</v>
      </c>
      <c r="G14" s="26">
        <v>42841</v>
      </c>
      <c r="H14" s="25">
        <v>42827</v>
      </c>
      <c r="I14" s="32">
        <v>42861</v>
      </c>
      <c r="J14" s="25">
        <v>42827</v>
      </c>
      <c r="K14" s="63">
        <v>42854</v>
      </c>
      <c r="L14" s="19">
        <f aca="true" t="shared" si="12" ref="L14:Q14">(COUNTIF($B$14:$K$14,L$1)+(COUNTIF($B$14:$B$23,L$1)))</f>
        <v>2</v>
      </c>
      <c r="M14" s="19">
        <f t="shared" si="12"/>
        <v>2</v>
      </c>
      <c r="N14" s="19">
        <f t="shared" si="12"/>
        <v>0</v>
      </c>
      <c r="O14" s="19">
        <f t="shared" si="12"/>
        <v>2</v>
      </c>
      <c r="P14" s="19">
        <f t="shared" si="12"/>
        <v>2</v>
      </c>
      <c r="Q14" s="19">
        <f t="shared" si="12"/>
        <v>1</v>
      </c>
      <c r="R14" s="19">
        <f>SUM(L14:Q14)</f>
        <v>9</v>
      </c>
    </row>
    <row r="15" spans="1:18" ht="30" customHeight="1">
      <c r="A15" s="18" t="s">
        <v>69</v>
      </c>
      <c r="B15" s="22"/>
      <c r="C15" s="30"/>
      <c r="D15" s="26">
        <v>42841</v>
      </c>
      <c r="E15" s="67">
        <v>42861</v>
      </c>
      <c r="F15" s="63">
        <v>42854</v>
      </c>
      <c r="G15" s="25">
        <v>42827</v>
      </c>
      <c r="H15" s="32">
        <v>42861</v>
      </c>
      <c r="I15" s="67">
        <v>42868</v>
      </c>
      <c r="J15" s="32">
        <v>42861</v>
      </c>
      <c r="K15" s="25">
        <v>42827</v>
      </c>
      <c r="L15" s="19">
        <f aca="true" t="shared" si="13" ref="L15:Q15">(COUNTIF($B$15:$K$15,L$1)+(COUNTIF($C$14:$C$23,L$1)))</f>
        <v>2</v>
      </c>
      <c r="M15" s="19">
        <f t="shared" si="13"/>
        <v>2</v>
      </c>
      <c r="N15" s="19">
        <f t="shared" si="13"/>
        <v>0</v>
      </c>
      <c r="O15" s="19">
        <f t="shared" si="13"/>
        <v>1</v>
      </c>
      <c r="P15" s="19">
        <f t="shared" si="13"/>
        <v>3</v>
      </c>
      <c r="Q15" s="19">
        <f t="shared" si="13"/>
        <v>1</v>
      </c>
      <c r="R15" s="19">
        <f aca="true" t="shared" si="14" ref="R15:R24">SUM(L15:Q15)</f>
        <v>9</v>
      </c>
    </row>
    <row r="16" spans="1:18" ht="30" customHeight="1">
      <c r="A16" s="18" t="s">
        <v>67</v>
      </c>
      <c r="B16" s="22"/>
      <c r="C16" s="24"/>
      <c r="D16" s="30"/>
      <c r="E16" s="25">
        <v>42827</v>
      </c>
      <c r="F16" s="25">
        <v>42827</v>
      </c>
      <c r="G16" s="32">
        <v>42861</v>
      </c>
      <c r="H16" s="67">
        <v>42861</v>
      </c>
      <c r="I16" s="32">
        <v>42861</v>
      </c>
      <c r="J16" s="63">
        <v>42854</v>
      </c>
      <c r="K16" s="26">
        <v>42841</v>
      </c>
      <c r="L16" s="19">
        <f aca="true" t="shared" si="15" ref="L16:Q16">(COUNTIF($B$16:$K$16,L$1)+(COUNTIF($D$14:$D$23,L$1)))</f>
        <v>2</v>
      </c>
      <c r="M16" s="19">
        <f t="shared" si="15"/>
        <v>2</v>
      </c>
      <c r="N16" s="19">
        <f t="shared" si="15"/>
        <v>0</v>
      </c>
      <c r="O16" s="19">
        <f t="shared" si="15"/>
        <v>1</v>
      </c>
      <c r="P16" s="19">
        <f t="shared" si="15"/>
        <v>3</v>
      </c>
      <c r="Q16" s="19">
        <f t="shared" si="15"/>
        <v>1</v>
      </c>
      <c r="R16" s="19">
        <f t="shared" si="14"/>
        <v>9</v>
      </c>
    </row>
    <row r="17" spans="1:18" ht="30" customHeight="1">
      <c r="A17" s="18" t="s">
        <v>63</v>
      </c>
      <c r="B17" s="22"/>
      <c r="C17" s="24"/>
      <c r="D17" s="24"/>
      <c r="E17" s="30"/>
      <c r="F17" s="26">
        <v>42841</v>
      </c>
      <c r="G17" s="67">
        <v>42868</v>
      </c>
      <c r="H17" s="63">
        <v>42854</v>
      </c>
      <c r="I17" s="26">
        <v>42841</v>
      </c>
      <c r="J17" s="25">
        <v>42827</v>
      </c>
      <c r="K17" s="32">
        <v>42861</v>
      </c>
      <c r="L17" s="19">
        <f aca="true" t="shared" si="16" ref="L17:Q17">(COUNTIF($B$17:$K$17,L$1)+(COUNTIF($E$14:$E$23,L$1)))</f>
        <v>2</v>
      </c>
      <c r="M17" s="19">
        <f t="shared" si="16"/>
        <v>2</v>
      </c>
      <c r="N17" s="19">
        <f t="shared" si="16"/>
        <v>0</v>
      </c>
      <c r="O17" s="19">
        <f t="shared" si="16"/>
        <v>1</v>
      </c>
      <c r="P17" s="19">
        <f t="shared" si="16"/>
        <v>3</v>
      </c>
      <c r="Q17" s="19">
        <f t="shared" si="16"/>
        <v>1</v>
      </c>
      <c r="R17" s="19">
        <f t="shared" si="14"/>
        <v>9</v>
      </c>
    </row>
    <row r="18" spans="1:18" ht="30" customHeight="1">
      <c r="A18" s="18" t="s">
        <v>70</v>
      </c>
      <c r="B18" s="22"/>
      <c r="C18" s="24"/>
      <c r="D18" s="24"/>
      <c r="E18" s="24"/>
      <c r="F18" s="30"/>
      <c r="G18" s="26">
        <v>42841</v>
      </c>
      <c r="H18" s="31">
        <v>42848</v>
      </c>
      <c r="I18" s="25">
        <v>42827</v>
      </c>
      <c r="J18" s="32">
        <v>42861</v>
      </c>
      <c r="K18" s="32">
        <v>42861</v>
      </c>
      <c r="L18" s="19">
        <f aca="true" t="shared" si="17" ref="L18:Q18">(COUNTIF($B$18:$K$18,L$1)+(COUNTIF($F$14:$F$23,L$1)))</f>
        <v>2</v>
      </c>
      <c r="M18" s="19">
        <f t="shared" si="17"/>
        <v>2</v>
      </c>
      <c r="N18" s="19">
        <f t="shared" si="17"/>
        <v>1</v>
      </c>
      <c r="O18" s="19">
        <f t="shared" si="17"/>
        <v>2</v>
      </c>
      <c r="P18" s="19">
        <f t="shared" si="17"/>
        <v>2</v>
      </c>
      <c r="Q18" s="19">
        <f t="shared" si="17"/>
        <v>0</v>
      </c>
      <c r="R18" s="19">
        <f t="shared" si="14"/>
        <v>9</v>
      </c>
    </row>
    <row r="19" spans="1:18" ht="30" customHeight="1">
      <c r="A19" s="18" t="s">
        <v>64</v>
      </c>
      <c r="B19" s="22"/>
      <c r="C19" s="24"/>
      <c r="D19" s="24"/>
      <c r="E19" s="24"/>
      <c r="F19" s="24"/>
      <c r="G19" s="30"/>
      <c r="H19" s="32">
        <v>42861</v>
      </c>
      <c r="I19" s="63">
        <v>42854</v>
      </c>
      <c r="J19" s="67">
        <v>42861</v>
      </c>
      <c r="K19" s="25">
        <v>42827</v>
      </c>
      <c r="L19" s="19">
        <f aca="true" t="shared" si="18" ref="L19:Q19">(COUNTIF($B$19:$K$19,L$1)+(COUNTIF($G$14:$G$23,L$1)))</f>
        <v>2</v>
      </c>
      <c r="M19" s="19">
        <f t="shared" si="18"/>
        <v>2</v>
      </c>
      <c r="N19" s="19">
        <f t="shared" si="18"/>
        <v>0</v>
      </c>
      <c r="O19" s="19">
        <f t="shared" si="18"/>
        <v>1</v>
      </c>
      <c r="P19" s="19">
        <f t="shared" si="18"/>
        <v>3</v>
      </c>
      <c r="Q19" s="19">
        <f t="shared" si="18"/>
        <v>1</v>
      </c>
      <c r="R19" s="19">
        <f t="shared" si="14"/>
        <v>9</v>
      </c>
    </row>
    <row r="20" spans="1:18" ht="30" customHeight="1">
      <c r="A20" s="18" t="s">
        <v>37</v>
      </c>
      <c r="B20" s="22"/>
      <c r="C20" s="24"/>
      <c r="D20" s="24"/>
      <c r="E20" s="24"/>
      <c r="F20" s="24"/>
      <c r="G20" s="24"/>
      <c r="H20" s="30"/>
      <c r="I20" s="25">
        <v>42827</v>
      </c>
      <c r="J20" s="63">
        <v>42854</v>
      </c>
      <c r="K20" s="31">
        <v>42848</v>
      </c>
      <c r="L20" s="19">
        <f aca="true" t="shared" si="19" ref="L20:Q20">(COUNTIF($B$20:$K$20,L$1)+(COUNTIF($H$14:$H$23,L$1)))</f>
        <v>2</v>
      </c>
      <c r="M20" s="19">
        <f t="shared" si="19"/>
        <v>0</v>
      </c>
      <c r="N20" s="19">
        <f t="shared" si="19"/>
        <v>2</v>
      </c>
      <c r="O20" s="19">
        <f t="shared" si="19"/>
        <v>2</v>
      </c>
      <c r="P20" s="19">
        <f t="shared" si="19"/>
        <v>3</v>
      </c>
      <c r="Q20" s="19">
        <f t="shared" si="19"/>
        <v>0</v>
      </c>
      <c r="R20" s="19">
        <f t="shared" si="14"/>
        <v>9</v>
      </c>
    </row>
    <row r="21" spans="1:18" ht="30" customHeight="1">
      <c r="A21" s="18" t="s">
        <v>65</v>
      </c>
      <c r="B21" s="22"/>
      <c r="C21" s="24"/>
      <c r="D21" s="24"/>
      <c r="E21" s="24"/>
      <c r="F21" s="24"/>
      <c r="G21" s="24"/>
      <c r="H21" s="24"/>
      <c r="I21" s="30"/>
      <c r="J21" s="31">
        <v>42848</v>
      </c>
      <c r="K21" s="26">
        <v>42841</v>
      </c>
      <c r="L21" s="19">
        <f aca="true" t="shared" si="20" ref="L21:Q21">(COUNTIF($B$21:$K$21,L$1)+(COUNTIF($I$14:$I$23,L$1)))</f>
        <v>2</v>
      </c>
      <c r="M21" s="19">
        <f t="shared" si="20"/>
        <v>2</v>
      </c>
      <c r="N21" s="19">
        <f t="shared" si="20"/>
        <v>1</v>
      </c>
      <c r="O21" s="19">
        <f t="shared" si="20"/>
        <v>1</v>
      </c>
      <c r="P21" s="19">
        <f t="shared" si="20"/>
        <v>2</v>
      </c>
      <c r="Q21" s="19">
        <f t="shared" si="20"/>
        <v>1</v>
      </c>
      <c r="R21" s="19">
        <f t="shared" si="14"/>
        <v>9</v>
      </c>
    </row>
    <row r="22" spans="1:18" ht="30" customHeight="1">
      <c r="A22" s="18" t="s">
        <v>66</v>
      </c>
      <c r="B22" s="22"/>
      <c r="C22" s="24"/>
      <c r="D22" s="24"/>
      <c r="E22" s="24"/>
      <c r="F22" s="24"/>
      <c r="G22" s="24"/>
      <c r="H22" s="24"/>
      <c r="I22" s="24"/>
      <c r="J22" s="30"/>
      <c r="K22" s="31">
        <v>42848</v>
      </c>
      <c r="L22" s="19">
        <f aca="true" t="shared" si="21" ref="L22:Q22">(COUNTIF($B$22:$K$22,L$1)+(COUNTIF($J$14:$J$23,L$1)))</f>
        <v>2</v>
      </c>
      <c r="M22" s="19">
        <f t="shared" si="21"/>
        <v>0</v>
      </c>
      <c r="N22" s="19">
        <f t="shared" si="21"/>
        <v>2</v>
      </c>
      <c r="O22" s="19">
        <f t="shared" si="21"/>
        <v>2</v>
      </c>
      <c r="P22" s="19">
        <f t="shared" si="21"/>
        <v>3</v>
      </c>
      <c r="Q22" s="19">
        <f t="shared" si="21"/>
        <v>0</v>
      </c>
      <c r="R22" s="19">
        <f t="shared" si="14"/>
        <v>9</v>
      </c>
    </row>
    <row r="23" spans="1:18" ht="30" customHeight="1">
      <c r="A23" s="18" t="s">
        <v>68</v>
      </c>
      <c r="B23" s="22"/>
      <c r="C23" s="24"/>
      <c r="D23" s="24"/>
      <c r="E23" s="24"/>
      <c r="F23" s="24"/>
      <c r="G23" s="24"/>
      <c r="H23" s="24"/>
      <c r="I23" s="24"/>
      <c r="J23" s="24"/>
      <c r="K23" s="30"/>
      <c r="L23" s="19">
        <f aca="true" t="shared" si="22" ref="L23:Q23">(COUNTIF($B$23:$K$23,L$1)+(COUNTIF($K$14:$K$23,L$1)))</f>
        <v>2</v>
      </c>
      <c r="M23" s="19">
        <f t="shared" si="22"/>
        <v>2</v>
      </c>
      <c r="N23" s="19">
        <f t="shared" si="22"/>
        <v>2</v>
      </c>
      <c r="O23" s="19">
        <f t="shared" si="22"/>
        <v>1</v>
      </c>
      <c r="P23" s="19">
        <f t="shared" si="22"/>
        <v>2</v>
      </c>
      <c r="Q23" s="19">
        <f t="shared" si="22"/>
        <v>0</v>
      </c>
      <c r="R23" s="19">
        <f t="shared" si="14"/>
        <v>9</v>
      </c>
    </row>
    <row r="24" spans="12:18" ht="13.5">
      <c r="L24" s="19">
        <f aca="true" t="shared" si="23" ref="L24:Q24">SUM(L14:L23)</f>
        <v>20</v>
      </c>
      <c r="M24" s="19">
        <f t="shared" si="23"/>
        <v>16</v>
      </c>
      <c r="N24" s="19">
        <f t="shared" si="23"/>
        <v>8</v>
      </c>
      <c r="O24" s="19">
        <f t="shared" si="23"/>
        <v>14</v>
      </c>
      <c r="P24" s="19">
        <f t="shared" si="23"/>
        <v>26</v>
      </c>
      <c r="Q24" s="19">
        <f t="shared" si="23"/>
        <v>6</v>
      </c>
      <c r="R24" s="19">
        <f t="shared" si="14"/>
        <v>90</v>
      </c>
    </row>
  </sheetData>
  <sheetProtection/>
  <conditionalFormatting sqref="C2 C14">
    <cfRule type="cellIs" priority="1" dxfId="3" operator="equal" stopIfTrue="1">
      <formula>$L$1</formula>
    </cfRule>
    <cfRule type="cellIs" priority="2" dxfId="1" operator="equal" stopIfTrue="1">
      <formula>$M$1</formula>
    </cfRule>
    <cfRule type="cellIs" priority="3" dxfId="0" operator="equal" stopIfTrue="1">
      <formula>$N$1</formula>
    </cfRule>
  </conditionalFormatting>
  <printOptions/>
  <pageMargins left="0.787" right="0.787" top="0.984" bottom="0.984" header="0.512" footer="0.512"/>
  <pageSetup fitToHeight="1" fitToWidth="1"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2017-04-11T13:22:00Z</cp:lastPrinted>
  <dcterms:created xsi:type="dcterms:W3CDTF">2006-09-13T11:12:02Z</dcterms:created>
  <dcterms:modified xsi:type="dcterms:W3CDTF">2017-04-16T09:31:18Z</dcterms:modified>
  <cp:category/>
  <cp:version/>
  <cp:contentType/>
  <cp:contentStatus/>
</cp:coreProperties>
</file>